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6" sheetId="2" r:id="rId1"/>
  </sheets>
  <definedNames>
    <definedName name="_xlnm._FilterDatabase" localSheetId="0" hidden="1">'2026'!$A$9:$IB$165</definedName>
    <definedName name="_xlnm.Print_Area" localSheetId="0">'2026'!$A$1:$L$165</definedName>
  </definedNames>
  <calcPr calcId="125725"/>
</workbook>
</file>

<file path=xl/calcChain.xml><?xml version="1.0" encoding="utf-8"?>
<calcChain xmlns="http://schemas.openxmlformats.org/spreadsheetml/2006/main">
  <c r="J149" i="2"/>
  <c r="J147"/>
  <c r="H119"/>
  <c r="J119"/>
  <c r="G119"/>
  <c r="H100"/>
  <c r="J100"/>
  <c r="G100"/>
  <c r="J34" l="1"/>
  <c r="G34"/>
  <c r="L49"/>
  <c r="I49"/>
  <c r="L62" l="1"/>
  <c r="L61"/>
  <c r="L60"/>
  <c r="I62"/>
  <c r="I61"/>
  <c r="I60"/>
  <c r="H59"/>
  <c r="J59"/>
  <c r="K59"/>
  <c r="G59"/>
  <c r="K37"/>
  <c r="H37"/>
  <c r="L145"/>
  <c r="I145"/>
  <c r="L86"/>
  <c r="H78"/>
  <c r="L44"/>
  <c r="H43"/>
  <c r="L12"/>
  <c r="L164"/>
  <c r="L163"/>
  <c r="K162"/>
  <c r="L161"/>
  <c r="L160" s="1"/>
  <c r="L159" s="1"/>
  <c r="K160"/>
  <c r="K159" s="1"/>
  <c r="L158"/>
  <c r="L157"/>
  <c r="L156"/>
  <c r="K155"/>
  <c r="L154"/>
  <c r="L153" s="1"/>
  <c r="K153"/>
  <c r="L151"/>
  <c r="L150" s="1"/>
  <c r="K150"/>
  <c r="L149"/>
  <c r="L148" s="1"/>
  <c r="K148"/>
  <c r="L147"/>
  <c r="K146"/>
  <c r="K143"/>
  <c r="L141"/>
  <c r="L140"/>
  <c r="L139"/>
  <c r="L137"/>
  <c r="K136"/>
  <c r="K135" s="1"/>
  <c r="L134"/>
  <c r="L133"/>
  <c r="L132"/>
  <c r="L130"/>
  <c r="L129"/>
  <c r="L128"/>
  <c r="K127"/>
  <c r="K126" s="1"/>
  <c r="L125"/>
  <c r="L124" s="1"/>
  <c r="K124"/>
  <c r="L122"/>
  <c r="L120"/>
  <c r="K119"/>
  <c r="L118"/>
  <c r="L117"/>
  <c r="L116"/>
  <c r="K115"/>
  <c r="L114"/>
  <c r="L113"/>
  <c r="K112"/>
  <c r="L111"/>
  <c r="L109"/>
  <c r="L105"/>
  <c r="K104"/>
  <c r="L102"/>
  <c r="L100" s="1"/>
  <c r="K100"/>
  <c r="K98"/>
  <c r="L96"/>
  <c r="L95"/>
  <c r="K94"/>
  <c r="L93"/>
  <c r="L92" s="1"/>
  <c r="K92"/>
  <c r="L91"/>
  <c r="L90"/>
  <c r="L88"/>
  <c r="K87"/>
  <c r="L85"/>
  <c r="L84"/>
  <c r="L83"/>
  <c r="L80"/>
  <c r="L79"/>
  <c r="L77"/>
  <c r="L76"/>
  <c r="L75"/>
  <c r="L74"/>
  <c r="L73"/>
  <c r="L72"/>
  <c r="K71"/>
  <c r="L70"/>
  <c r="L69"/>
  <c r="L68"/>
  <c r="L67"/>
  <c r="L65"/>
  <c r="K64"/>
  <c r="L58"/>
  <c r="L57" s="1"/>
  <c r="K57"/>
  <c r="L56"/>
  <c r="L55"/>
  <c r="L54"/>
  <c r="K53"/>
  <c r="L52"/>
  <c r="L51"/>
  <c r="L50"/>
  <c r="L48"/>
  <c r="L47"/>
  <c r="L46"/>
  <c r="L45"/>
  <c r="L42"/>
  <c r="L41"/>
  <c r="K40"/>
  <c r="L39"/>
  <c r="L36"/>
  <c r="K35"/>
  <c r="K32"/>
  <c r="L31"/>
  <c r="L30"/>
  <c r="L28"/>
  <c r="L27"/>
  <c r="L26"/>
  <c r="L25"/>
  <c r="L23"/>
  <c r="K21"/>
  <c r="L20"/>
  <c r="L18"/>
  <c r="L17"/>
  <c r="L16"/>
  <c r="L14"/>
  <c r="L13"/>
  <c r="K11"/>
  <c r="H162"/>
  <c r="I164"/>
  <c r="I163"/>
  <c r="I161"/>
  <c r="I160" s="1"/>
  <c r="I159" s="1"/>
  <c r="H160"/>
  <c r="H159" s="1"/>
  <c r="H155"/>
  <c r="H153"/>
  <c r="H150"/>
  <c r="I157"/>
  <c r="I156"/>
  <c r="I151"/>
  <c r="I150" s="1"/>
  <c r="I149"/>
  <c r="I148" s="1"/>
  <c r="I147"/>
  <c r="H148"/>
  <c r="H146"/>
  <c r="H143"/>
  <c r="H136"/>
  <c r="H135" s="1"/>
  <c r="I141"/>
  <c r="I140"/>
  <c r="I139"/>
  <c r="I137"/>
  <c r="I134"/>
  <c r="I133"/>
  <c r="I132"/>
  <c r="I130"/>
  <c r="I129"/>
  <c r="I128"/>
  <c r="H127"/>
  <c r="H126" s="1"/>
  <c r="H124"/>
  <c r="I125"/>
  <c r="I124" s="1"/>
  <c r="I122"/>
  <c r="I120"/>
  <c r="H115"/>
  <c r="H112"/>
  <c r="I118"/>
  <c r="I117"/>
  <c r="I116"/>
  <c r="I114"/>
  <c r="I113"/>
  <c r="I111"/>
  <c r="I109"/>
  <c r="H104"/>
  <c r="I105"/>
  <c r="I102"/>
  <c r="I100" s="1"/>
  <c r="H98"/>
  <c r="H94"/>
  <c r="H92"/>
  <c r="H87"/>
  <c r="I96"/>
  <c r="I95"/>
  <c r="I93"/>
  <c r="I92" s="1"/>
  <c r="I91"/>
  <c r="I90"/>
  <c r="I88"/>
  <c r="I85"/>
  <c r="I84"/>
  <c r="I83"/>
  <c r="I80"/>
  <c r="I79"/>
  <c r="I77"/>
  <c r="I76"/>
  <c r="H71"/>
  <c r="I75"/>
  <c r="I74"/>
  <c r="I73"/>
  <c r="I72"/>
  <c r="I70"/>
  <c r="I69"/>
  <c r="I68"/>
  <c r="I67"/>
  <c r="I65"/>
  <c r="I58"/>
  <c r="I57" s="1"/>
  <c r="I56"/>
  <c r="I55"/>
  <c r="I54"/>
  <c r="H64"/>
  <c r="H57"/>
  <c r="H53"/>
  <c r="I52"/>
  <c r="I51"/>
  <c r="I50"/>
  <c r="I48"/>
  <c r="I47"/>
  <c r="I46"/>
  <c r="I45"/>
  <c r="H35"/>
  <c r="H40"/>
  <c r="I42"/>
  <c r="I41"/>
  <c r="I39"/>
  <c r="I36"/>
  <c r="H32"/>
  <c r="I30"/>
  <c r="I28"/>
  <c r="I27"/>
  <c r="I26"/>
  <c r="I25"/>
  <c r="I24"/>
  <c r="I23"/>
  <c r="H21"/>
  <c r="I13"/>
  <c r="I14"/>
  <c r="I16"/>
  <c r="I17"/>
  <c r="I18"/>
  <c r="I20"/>
  <c r="I12"/>
  <c r="H11"/>
  <c r="I154"/>
  <c r="I153" s="1"/>
  <c r="I158"/>
  <c r="J148"/>
  <c r="G148"/>
  <c r="L99"/>
  <c r="L98" s="1"/>
  <c r="I99"/>
  <c r="I98" s="1"/>
  <c r="I34"/>
  <c r="L34"/>
  <c r="L33"/>
  <c r="I33"/>
  <c r="L29"/>
  <c r="I31"/>
  <c r="L19"/>
  <c r="I19"/>
  <c r="L138"/>
  <c r="I138"/>
  <c r="J153"/>
  <c r="L106"/>
  <c r="I106"/>
  <c r="L107"/>
  <c r="L108"/>
  <c r="I107"/>
  <c r="I108"/>
  <c r="I119" l="1"/>
  <c r="H63"/>
  <c r="I97"/>
  <c r="L112"/>
  <c r="L71"/>
  <c r="L97"/>
  <c r="L32"/>
  <c r="I94"/>
  <c r="I115"/>
  <c r="L155"/>
  <c r="L152" s="1"/>
  <c r="I35"/>
  <c r="K142"/>
  <c r="I40"/>
  <c r="I162"/>
  <c r="K97"/>
  <c r="K103"/>
  <c r="L136"/>
  <c r="L135" s="1"/>
  <c r="H97"/>
  <c r="I112"/>
  <c r="I136"/>
  <c r="I135" s="1"/>
  <c r="I53"/>
  <c r="L35"/>
  <c r="L40"/>
  <c r="L53"/>
  <c r="L162"/>
  <c r="I155"/>
  <c r="I152" s="1"/>
  <c r="L115"/>
  <c r="L119"/>
  <c r="K152"/>
  <c r="I146"/>
  <c r="L94"/>
  <c r="L146"/>
  <c r="I71"/>
  <c r="H10"/>
  <c r="L59"/>
  <c r="I59"/>
  <c r="L43"/>
  <c r="K78"/>
  <c r="K63" s="1"/>
  <c r="I86"/>
  <c r="K43"/>
  <c r="K10" s="1"/>
  <c r="H152"/>
  <c r="H142"/>
  <c r="H103"/>
  <c r="I32"/>
  <c r="L144"/>
  <c r="L143" s="1"/>
  <c r="L24"/>
  <c r="G153"/>
  <c r="K165" l="1"/>
  <c r="H165"/>
  <c r="H178" s="1"/>
  <c r="L142"/>
  <c r="I144"/>
  <c r="I143" s="1"/>
  <c r="I142" s="1"/>
  <c r="G143"/>
  <c r="J162"/>
  <c r="J160"/>
  <c r="J159" s="1"/>
  <c r="J155"/>
  <c r="J152" s="1"/>
  <c r="J150"/>
  <c r="J146"/>
  <c r="J143"/>
  <c r="J136"/>
  <c r="J135" s="1"/>
  <c r="J124"/>
  <c r="J115"/>
  <c r="J112"/>
  <c r="L110"/>
  <c r="L104" s="1"/>
  <c r="L103" s="1"/>
  <c r="J98"/>
  <c r="J94"/>
  <c r="J92"/>
  <c r="J71"/>
  <c r="J57"/>
  <c r="J53"/>
  <c r="J43"/>
  <c r="J40"/>
  <c r="J35"/>
  <c r="J32"/>
  <c r="G98"/>
  <c r="G136"/>
  <c r="G135" s="1"/>
  <c r="G155"/>
  <c r="G152" s="1"/>
  <c r="G162"/>
  <c r="I110"/>
  <c r="I104" s="1"/>
  <c r="I103" s="1"/>
  <c r="G40"/>
  <c r="G150"/>
  <c r="G71"/>
  <c r="G94"/>
  <c r="G160"/>
  <c r="G159" s="1"/>
  <c r="G146"/>
  <c r="G57"/>
  <c r="G32"/>
  <c r="G35"/>
  <c r="G53"/>
  <c r="G92"/>
  <c r="G112"/>
  <c r="G124"/>
  <c r="G115"/>
  <c r="G104" l="1"/>
  <c r="G103" s="1"/>
  <c r="G64"/>
  <c r="I66"/>
  <c r="I64" s="1"/>
  <c r="G127"/>
  <c r="G126" s="1"/>
  <c r="I131"/>
  <c r="I127" s="1"/>
  <c r="I126" s="1"/>
  <c r="G87"/>
  <c r="I89"/>
  <c r="I87" s="1"/>
  <c r="J37"/>
  <c r="L38"/>
  <c r="L37" s="1"/>
  <c r="J21"/>
  <c r="L22"/>
  <c r="L21" s="1"/>
  <c r="J64"/>
  <c r="L66"/>
  <c r="L64" s="1"/>
  <c r="J11"/>
  <c r="L15"/>
  <c r="L11" s="1"/>
  <c r="J87"/>
  <c r="L89"/>
  <c r="L87" s="1"/>
  <c r="G43"/>
  <c r="I44"/>
  <c r="I43" s="1"/>
  <c r="G11"/>
  <c r="I15"/>
  <c r="I11" s="1"/>
  <c r="G78"/>
  <c r="I81"/>
  <c r="I78" s="1"/>
  <c r="G37"/>
  <c r="I38"/>
  <c r="I37" s="1"/>
  <c r="J78"/>
  <c r="L81"/>
  <c r="L78" s="1"/>
  <c r="J127"/>
  <c r="J126" s="1"/>
  <c r="L131"/>
  <c r="L127" s="1"/>
  <c r="L126" s="1"/>
  <c r="G21"/>
  <c r="I22"/>
  <c r="I21" s="1"/>
  <c r="J142"/>
  <c r="G142"/>
  <c r="G97"/>
  <c r="J104"/>
  <c r="J103" s="1"/>
  <c r="J97"/>
  <c r="I63" l="1"/>
  <c r="J63"/>
  <c r="L63"/>
  <c r="G63"/>
  <c r="J10"/>
  <c r="L10"/>
  <c r="G10"/>
  <c r="I10"/>
  <c r="L165" l="1"/>
  <c r="J165"/>
  <c r="I165"/>
  <c r="I178" s="1"/>
  <c r="G165"/>
  <c r="G173" l="1"/>
  <c r="G178"/>
  <c r="J175"/>
  <c r="J178"/>
  <c r="G175"/>
</calcChain>
</file>

<file path=xl/sharedStrings.xml><?xml version="1.0" encoding="utf-8"?>
<sst xmlns="http://schemas.openxmlformats.org/spreadsheetml/2006/main" count="906" uniqueCount="267">
  <si>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</si>
  <si>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</si>
  <si>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</si>
  <si>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</si>
  <si>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</si>
  <si>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</si>
  <si>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</si>
  <si>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</si>
  <si>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</si>
  <si>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</si>
  <si>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</si>
  <si>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</si>
  <si>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</si>
  <si>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</si>
  <si>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Основное мероприятие «Поддержка социально-ориентированных некоммерческих организаций"</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</si>
  <si>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</si>
  <si>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</si>
  <si>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</si>
  <si>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Субсидия СОНКО Пучежской районной ветеранской общественной организации Всероссийской общественной организации ветеранов (инвалидов) войны, труда, Вооруженных Сил и правоохранительных органов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</si>
  <si>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</si>
  <si>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</si>
  <si>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</si>
  <si>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</si>
  <si>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</si>
  <si>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</si>
  <si>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Обеспечение деятельности МУ «Управление административно-хозяйственного обеспечения» (Иные бюджетные ассигнования)</t>
  </si>
  <si>
    <t>Резервный фонд администрации Пучежского муниципального района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</si>
  <si>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</si>
  <si>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Муниципальная программа Пучежского муниципального района «Снижение административных барьеров, оптимизация и повышение качества предоставления государственных и муниципальных услуг в Пучежском муниципальном районе, в том числе на базе многофункциональных центров предоставления государственных и муниципальных услуг»</t>
  </si>
  <si>
    <t>ВСЕГО</t>
  </si>
  <si>
    <t>Целевая статья</t>
  </si>
  <si>
    <t>Наименование</t>
  </si>
  <si>
    <t>Вид расхода</t>
  </si>
  <si>
    <t>Сумма, руб</t>
  </si>
  <si>
    <t>07</t>
  </si>
  <si>
    <t>01</t>
  </si>
  <si>
    <t>0</t>
  </si>
  <si>
    <t>00010</t>
  </si>
  <si>
    <t>100</t>
  </si>
  <si>
    <t>200</t>
  </si>
  <si>
    <t>800</t>
  </si>
  <si>
    <t>00020</t>
  </si>
  <si>
    <t>00040</t>
  </si>
  <si>
    <t>00050</t>
  </si>
  <si>
    <t>00070</t>
  </si>
  <si>
    <t>80170</t>
  </si>
  <si>
    <t>02</t>
  </si>
  <si>
    <t>00030</t>
  </si>
  <si>
    <t>80150</t>
  </si>
  <si>
    <t>03</t>
  </si>
  <si>
    <t>00090</t>
  </si>
  <si>
    <t>05</t>
  </si>
  <si>
    <t>04</t>
  </si>
  <si>
    <t>10</t>
  </si>
  <si>
    <t>06</t>
  </si>
  <si>
    <t>300</t>
  </si>
  <si>
    <t>60080</t>
  </si>
  <si>
    <t>09</t>
  </si>
  <si>
    <t>S0190</t>
  </si>
  <si>
    <t>80200</t>
  </si>
  <si>
    <t>00130</t>
  </si>
  <si>
    <t>00150</t>
  </si>
  <si>
    <t>L3041</t>
  </si>
  <si>
    <t>60030</t>
  </si>
  <si>
    <t>80100</t>
  </si>
  <si>
    <t>80110</t>
  </si>
  <si>
    <t>08</t>
  </si>
  <si>
    <t>00170</t>
  </si>
  <si>
    <t>00180</t>
  </si>
  <si>
    <t>9160Г</t>
  </si>
  <si>
    <t>600</t>
  </si>
  <si>
    <t>9260З</t>
  </si>
  <si>
    <t>9360И</t>
  </si>
  <si>
    <t>9460М</t>
  </si>
  <si>
    <t>9560С</t>
  </si>
  <si>
    <t>00190</t>
  </si>
  <si>
    <t>9180Г</t>
  </si>
  <si>
    <t>00200</t>
  </si>
  <si>
    <t>9183Г</t>
  </si>
  <si>
    <t>9162Г</t>
  </si>
  <si>
    <t>40010</t>
  </si>
  <si>
    <t>00230</t>
  </si>
  <si>
    <t>11</t>
  </si>
  <si>
    <t>9155Г</t>
  </si>
  <si>
    <t>00300</t>
  </si>
  <si>
    <t>00310</t>
  </si>
  <si>
    <t>13</t>
  </si>
  <si>
    <t>00380</t>
  </si>
  <si>
    <t>00360</t>
  </si>
  <si>
    <t>60070</t>
  </si>
  <si>
    <t>00290</t>
  </si>
  <si>
    <t>9152Г</t>
  </si>
  <si>
    <t>80350</t>
  </si>
  <si>
    <t>80360</t>
  </si>
  <si>
    <t>80370</t>
  </si>
  <si>
    <t>90010</t>
  </si>
  <si>
    <t>500</t>
  </si>
  <si>
    <t>400</t>
  </si>
  <si>
    <t>00510</t>
  </si>
  <si>
    <t>00520</t>
  </si>
  <si>
    <t>00530</t>
  </si>
  <si>
    <t>16</t>
  </si>
  <si>
    <t>40</t>
  </si>
  <si>
    <t>9</t>
  </si>
  <si>
    <t>00</t>
  </si>
  <si>
    <t>прог-рамма</t>
  </si>
  <si>
    <t>под-прог-рам-ма</t>
  </si>
  <si>
    <t>основ-ного меро-прия-тие</t>
  </si>
  <si>
    <t>направ-ление расходов</t>
  </si>
  <si>
    <t>Муниципальная программа Пучежского муниципального района «Развитие образования Пучежского муниципального района»</t>
  </si>
  <si>
    <t>Основное мероприятие «Дошкольное образование в муниципальных учреждениях Пучежского муниципального района»</t>
  </si>
  <si>
    <t>Основное мероприятие «Общее образование в муниципальных учреждениях Пучежского муниципального района»</t>
  </si>
  <si>
    <t>Основное мероприятие «Дополнительное образование в муниципальных учреждениях Пучежского муниципального района»</t>
  </si>
  <si>
    <t>Основное мероприятие «Повышение педагогического потенциала, увеличение количества педагогов, внедряющих современные образовательные технологии»</t>
  </si>
  <si>
    <t>Основное мероприятие «Сохранение и укрепление здоровья обучающихся»</t>
  </si>
  <si>
    <t>Основное мероприятие «Развитие интеллектуального, физического, творческого потенциала обучающихся. Патриотическое воспитание»</t>
  </si>
  <si>
    <t>Основное мероприятие «Финансовое обеспечение предоставления мер социальной поддержки в сфере образования»</t>
  </si>
  <si>
    <t>Основное мероприятие «Организация исполнения районного бюджета в части средств, предусмотренных на реализацию муниципальной программы»</t>
  </si>
  <si>
    <t>Муниципальная программа Пучежского муниципального района «Развитие культуры и туризма Пучежского муниципального района»</t>
  </si>
  <si>
    <t>Основное мероприятие «Дополнительное образование в сфере культуры и искусства в муниципальных учреждениях Пучежского муниципального района»</t>
  </si>
  <si>
    <t>Основное мероприятие «Организация культурного досуга  и отдыха населения Пучежского муниципального района»</t>
  </si>
  <si>
    <t>Основное мероприятие «Предоставление библиотечных  услуг»</t>
  </si>
  <si>
    <t>Основное мероприятие «Развитие музейного дела»</t>
  </si>
  <si>
    <t>Основное мероприятие «Создание модельных библиотек»</t>
  </si>
  <si>
    <t>Основное мероприятие «Создание благоприятных условий для устойчивого развития сферы туризма в Пучежском муниципальном районе»</t>
  </si>
  <si>
    <t>Основное мероприятие «Дополнительное образование в сфере физической культуры и спорта в муниципальных учреждениях Пучежского муниципального района»</t>
  </si>
  <si>
    <t>Основное мероприятие «Физическое воспитание, обеспечение организации и проведения физкультурных и спортивных мероприятий»</t>
  </si>
  <si>
    <t>Муниципальная программа Пучежского муниципального района «Совершенствование местного самоуправления Пучежского муниципального района»</t>
  </si>
  <si>
    <t>Основное мероприятие «Обеспечение деятельности органов местного самоуправления Пучежского муниципального района»</t>
  </si>
  <si>
    <t>Основное мероприятие «Организация мероприятий муниципального характера и вручения наград»</t>
  </si>
  <si>
    <t>Основное мероприятие «Развитие муниципальной службы, выполнений гарантий, предусмотренных законодательством о муниципальной службе»</t>
  </si>
  <si>
    <t>Основное мероприятие «Выполнение мероприятий,  связанных с деятельностью органов местного самоуправления Пучежского муниципального района»</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</si>
  <si>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</si>
  <si>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L5191</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</si>
  <si>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</si>
  <si>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</si>
  <si>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</si>
  <si>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</si>
  <si>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</si>
  <si>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 xml:space="preserve">Основное мероприятие «Оказание государственных и муниципальных услуг» </t>
  </si>
  <si>
    <t>Муниципальная программа «Пучежского муниципального района «Профилактика правонарушений и наркомании, обеспечение безопасности граждан на территории Пучежского муниципального района</t>
  </si>
  <si>
    <t>Основное мероприятие «Профилактика правонарушений на территории Пучежского муниципального района»</t>
  </si>
  <si>
    <t>Муниципальная программа Пучежского муниципального района «Развитие транспортной системы Пучежского муниципального района»</t>
  </si>
  <si>
    <t>Основное мероприятие «Содержание автомобильных дорог общего пользования местного значения»</t>
  </si>
  <si>
    <t>Муниципальная программа «Газификация Пучежского муниципального района»</t>
  </si>
  <si>
    <t>Основное мероприятие «Содержание и обслуживание объектов газового  хозяйства»</t>
  </si>
  <si>
    <t>Муниципальная программа Пучежского муниципального района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</si>
  <si>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Основное мероприятие «Обеспечение жилыми помещениями детей-сирот и детей, оставшимся без попечения родителей, лицам из их числа по договорам найма специализированных жилых помещений»</t>
  </si>
  <si>
    <t>Непрограммные направления деятельности</t>
  </si>
  <si>
    <t>00000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</si>
  <si>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</si>
  <si>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</si>
  <si>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</si>
  <si>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</si>
  <si>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</si>
  <si>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</si>
  <si>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</si>
  <si>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</si>
  <si>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</si>
  <si>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</si>
  <si>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</si>
  <si>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</si>
  <si>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</si>
  <si>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</si>
  <si>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</si>
  <si>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S2910</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</si>
  <si>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</si>
  <si>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</si>
  <si>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</si>
  <si>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</si>
  <si>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</si>
  <si>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</si>
  <si>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</si>
  <si>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</si>
  <si>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</si>
  <si>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</si>
  <si>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</si>
  <si>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</si>
  <si>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Муниципальная программа Пучежского муниципального района «Развитие физической культуры и спорта в Пучежском муниципальном районе»</t>
  </si>
  <si>
    <t>Организация временной занятости несовершеннолетних граждан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</si>
  <si>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00320</t>
  </si>
  <si>
    <t>Повышение квалификации муниципальных служащих (Закупка товаров, работ и услуг для обеспечения государственных (муниципальных) нужд)</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</si>
  <si>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</si>
  <si>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</si>
  <si>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</si>
  <si>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</si>
  <si>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</si>
  <si>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</si>
  <si>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</si>
  <si>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</si>
  <si>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физической культуры и спорта (Предоставление субсидий бюджетным, автономным учреждениям и иным некоммерческим организациям)</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</si>
  <si>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</si>
  <si>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</si>
  <si>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</si>
  <si>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</si>
  <si>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</si>
  <si>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Обеспечение горячим питанием обучающихся из многодетных семей,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</si>
  <si>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</si>
  <si>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</si>
  <si>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</si>
  <si>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</si>
  <si>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</si>
  <si>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</si>
  <si>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</si>
  <si>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Иные межбюджетные трансферты, предоставляемые бюджетам сельских поселений Пучежского муниципального района на осуществление полномочий в области дорожной деятельности в отношении автомобильных дорог местного значения вне границ населенных пунктов и в границах населенных пунктов поселения в части содержания автомобильных дорог местного значения (Межбюджетные трансферты)</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</si>
  <si>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</si>
  <si>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</si>
  <si>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</si>
  <si>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89700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</si>
  <si>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</si>
  <si>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</si>
  <si>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81010</t>
  </si>
  <si>
    <t>51792</t>
  </si>
  <si>
    <t>000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</si>
  <si>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</si>
  <si>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Основное мероприятие «Приведение автомобильных дорог общего пользования  местного значения в состояние, отвечающее требованиям и нормам»</t>
  </si>
  <si>
    <t>81090</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</si>
  <si>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</si>
  <si>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</si>
  <si>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</si>
  <si>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</si>
  <si>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 (Закупка товаров, работ и услуг для обеспечения государственных (муниципальных) нужд)</t>
  </si>
  <si>
    <t>81290</t>
  </si>
  <si>
    <t>00710</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</si>
  <si>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</si>
  <si>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</si>
  <si>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</si>
  <si>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</si>
  <si>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</si>
  <si>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</si>
  <si>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Осуществление переданных органам местного самоуправления государственных полномочий Ивановской области по предоставлению бесплатного</t>
    </r>
    <r>
      <rPr>
        <b/>
        <sz val="12"/>
        <rFont val="Times New Roman"/>
        <family val="1"/>
        <charset val="204"/>
      </rPr>
      <t xml:space="preserve"> горячего питани</t>
    </r>
    <r>
      <rPr>
        <sz val="12"/>
        <rFont val="Times New Roman"/>
        <family val="1"/>
        <charset val="204"/>
      </rPr>
      <t xml:space="preserve">я </t>
    </r>
    <r>
      <rPr>
        <b/>
        <sz val="12"/>
        <rFont val="Times New Roman"/>
        <family val="1"/>
        <charset val="204"/>
      </rPr>
      <t>обучающимся,</t>
    </r>
    <r>
      <rPr>
        <sz val="12"/>
        <rFont val="Times New Roman"/>
        <family val="1"/>
        <charset val="204"/>
      </rPr>
      <t xml:space="preserve">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t>
    </r>
    <r>
      <rPr>
        <b/>
        <sz val="12"/>
        <rFont val="Times New Roman"/>
        <family val="1"/>
        <charset val="204"/>
      </rPr>
      <t>в специальной военной операции</t>
    </r>
    <r>
      <rPr>
        <sz val="12"/>
        <rFont val="Times New Roman"/>
        <family val="1"/>
        <charset val="204"/>
      </rPr>
      <t>,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</si>
  <si>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</si>
  <si>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</si>
  <si>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</si>
  <si>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</si>
  <si>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Основное мероприятие «Повышение уровня газификации Пучежского муниципального района»</t>
  </si>
  <si>
    <t>SД007</t>
  </si>
  <si>
    <t>9Д001</t>
  </si>
  <si>
    <t>Основное мероприятие "Иные мероприятия, связанные с осуществлением дорожной деятельности"</t>
  </si>
  <si>
    <t>Проведение инженерных изысканий, обследований, разработка проектов и сметных расчетов стоимости работ, экспертиза проектов, сметных расчетов, осуществление строительного контроля. Оформление права собственности на дороги местного значения (Закупка товаров, работ и услуг для обеспечения государственных (муниципальных) нужд)</t>
  </si>
  <si>
    <t>Основное мероприятие "Обеспечение населения пассажирскими перевозками регулярного сообщения автомобильным транспортом на внутримуниципальных маршрутах"</t>
  </si>
  <si>
    <t>9Д003</t>
  </si>
  <si>
    <t>Изменения, руб</t>
  </si>
  <si>
    <t>Сумма с учетом изменений, руб</t>
  </si>
  <si>
    <t>Ю4</t>
  </si>
  <si>
    <t>57502</t>
  </si>
  <si>
    <t>Реализация мероприятий по модернизации школьных систем образования (модернизация школьных систем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</si>
  <si>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Федеральный проект "Все лучшее детям"</t>
  </si>
  <si>
    <t>Федеральный проект "Педагоги и наставники"</t>
  </si>
  <si>
    <t>Ю6</t>
  </si>
  <si>
    <t>53031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</si>
  <si>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</si>
  <si>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</si>
  <si>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83390</t>
  </si>
  <si>
    <t>Приложение № 4 к решению Совета 
Пучежского муниципального района 
от  23.10.2025  № 9</t>
  </si>
  <si>
    <t>3</t>
  </si>
  <si>
    <t>00240</t>
  </si>
  <si>
    <t>00390</t>
  </si>
  <si>
    <t>00330</t>
  </si>
  <si>
    <t>00770</t>
  </si>
  <si>
    <t>Обеспечение функционирования Председателя Контрольно-счетного органа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</si>
  <si>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</si>
  <si>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</si>
  <si>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</si>
  <si>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</si>
  <si>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 xml:space="preserve">Приложение № 5 к решению Совета 
Пучежского муниципального района 
от   .12.2025  № </t>
  </si>
  <si>
    <t>Распределение бюджетных ассигнований по целевым статьям (муниципальным программам Пучежского муниципального района Ивановской области и не включенным в муниципальные программы Пучежского муниципального района Ивановской области направлений деятельности органов местного самоуправления Пучежского муниципального района), группам видов расходов классификации расходов бюджета Пучежского муниципального района на 2027 и 2028 годы</t>
  </si>
</sst>
</file>

<file path=xl/styles.xml><?xml version="1.0" encoding="utf-8"?>
<styleSheet xmlns="http://schemas.openxmlformats.org/spreadsheetml/2006/main">
  <fonts count="14">
    <font>
      <sz val="10"/>
      <name val="Arial Cyr"/>
      <charset val="204"/>
    </font>
    <font>
      <sz val="12"/>
      <name val="Times New Roman"/>
      <family val="1"/>
      <charset val="204"/>
    </font>
    <font>
      <sz val="12"/>
      <color indexed="8"/>
      <name val="Times New Roman"/>
      <family val="1"/>
      <charset val="204"/>
    </font>
    <font>
      <sz val="14"/>
      <name val="Times New Roman"/>
      <family val="1"/>
      <charset val="204"/>
    </font>
    <font>
      <sz val="10"/>
      <name val="Times New Roman"/>
      <family val="1"/>
      <charset val="204"/>
    </font>
    <font>
      <sz val="10"/>
      <color indexed="8"/>
      <name val="Arial Cyr"/>
      <family val="2"/>
    </font>
    <font>
      <b/>
      <sz val="12"/>
      <name val="Times New Roman"/>
      <family val="1"/>
      <charset val="204"/>
    </font>
    <font>
      <b/>
      <sz val="14"/>
      <color indexed="8"/>
      <name val="Times New Roman"/>
      <family val="1"/>
      <charset val="204"/>
    </font>
    <font>
      <b/>
      <sz val="14"/>
      <name val="Times New Roman"/>
      <family val="1"/>
      <charset val="204"/>
    </font>
    <font>
      <b/>
      <sz val="14"/>
      <name val="Arial Cyr"/>
      <charset val="204"/>
    </font>
    <font>
      <sz val="14"/>
      <name val="Arial Cyr"/>
      <charset val="204"/>
    </font>
    <font>
      <b/>
      <sz val="10"/>
      <color indexed="10"/>
      <name val="Arial Cyr"/>
      <charset val="204"/>
    </font>
    <font>
      <sz val="10"/>
      <color indexed="10"/>
      <name val="Arial Cyr"/>
      <charset val="204"/>
    </font>
    <font>
      <b/>
      <sz val="12"/>
      <name val="Arial Cyr"/>
      <charset val="204"/>
    </font>
  </fonts>
  <fills count="8">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5" fillId="0" borderId="1">
      <alignment vertical="top" wrapText="1"/>
    </xf>
  </cellStyleXfs>
  <cellXfs count="62">
    <xf numFmtId="0" fontId="0" fillId="0" borderId="0" xfId="0"/>
    <xf numFmtId="0" fontId="0" fillId="0" borderId="0" xfId="0" applyFont="1"/>
    <xf numFmtId="0" fontId="4" fillId="0" borderId="0" xfId="0" applyFont="1" applyAlignment="1">
      <alignment vertical="top"/>
    </xf>
    <xf numFmtId="49" fontId="1" fillId="2" borderId="2" xfId="0" applyNumberFormat="1" applyFont="1" applyFill="1" applyBorder="1" applyAlignment="1">
      <alignment horizontal="center" wrapText="1"/>
    </xf>
    <xf numFmtId="49" fontId="0" fillId="0" borderId="0" xfId="0" applyNumberFormat="1" applyFont="1"/>
    <xf numFmtId="49" fontId="1" fillId="0" borderId="2" xfId="0" applyNumberFormat="1" applyFont="1" applyBorder="1" applyAlignment="1">
      <alignment horizontal="center" vertical="top" wrapText="1"/>
    </xf>
    <xf numFmtId="4" fontId="1" fillId="2" borderId="2" xfId="0" applyNumberFormat="1" applyFont="1" applyFill="1" applyBorder="1" applyAlignment="1">
      <alignment horizontal="center" wrapText="1"/>
    </xf>
    <xf numFmtId="4" fontId="0" fillId="0" borderId="0" xfId="0" applyNumberFormat="1" applyFont="1"/>
    <xf numFmtId="0" fontId="7" fillId="3" borderId="2" xfId="0" applyFont="1" applyFill="1" applyBorder="1" applyAlignment="1">
      <alignment horizontal="center" vertical="center" wrapText="1"/>
    </xf>
    <xf numFmtId="0" fontId="11" fillId="0" borderId="0" xfId="0" applyFont="1"/>
    <xf numFmtId="0" fontId="9" fillId="0" borderId="0" xfId="0" applyFont="1"/>
    <xf numFmtId="0" fontId="10" fillId="0" borderId="0" xfId="0" applyFont="1"/>
    <xf numFmtId="49" fontId="6" fillId="3" borderId="2" xfId="0" applyNumberFormat="1" applyFont="1" applyFill="1" applyBorder="1"/>
    <xf numFmtId="0" fontId="6" fillId="0" borderId="0" xfId="0" applyFont="1"/>
    <xf numFmtId="0" fontId="0" fillId="0" borderId="0" xfId="0" applyFont="1" applyAlignment="1">
      <alignment vertical="center"/>
    </xf>
    <xf numFmtId="0" fontId="1" fillId="2" borderId="2" xfId="0" applyFont="1" applyFill="1" applyBorder="1" applyAlignment="1">
      <alignment horizontal="justify" vertical="center" wrapText="1"/>
    </xf>
    <xf numFmtId="0" fontId="1" fillId="2" borderId="2" xfId="0" applyFont="1" applyFill="1" applyBorder="1" applyAlignment="1">
      <alignment vertical="center" wrapText="1"/>
    </xf>
    <xf numFmtId="0" fontId="8" fillId="3" borderId="2" xfId="0" applyFont="1" applyFill="1" applyBorder="1" applyAlignment="1">
      <alignment horizontal="center" vertical="center" wrapText="1"/>
    </xf>
    <xf numFmtId="0" fontId="6" fillId="3" borderId="2" xfId="0" applyFont="1" applyFill="1" applyBorder="1" applyAlignment="1">
      <alignment vertical="center"/>
    </xf>
    <xf numFmtId="49" fontId="6" fillId="3" borderId="2" xfId="0" applyNumberFormat="1" applyFont="1" applyFill="1" applyBorder="1" applyAlignment="1">
      <alignment horizontal="center" wrapText="1"/>
    </xf>
    <xf numFmtId="49" fontId="6" fillId="3" borderId="3" xfId="0" applyNumberFormat="1" applyFont="1" applyFill="1" applyBorder="1" applyAlignment="1">
      <alignment horizontal="center" wrapText="1"/>
    </xf>
    <xf numFmtId="4" fontId="6" fillId="3" borderId="2" xfId="0" applyNumberFormat="1" applyFont="1" applyFill="1" applyBorder="1" applyAlignment="1">
      <alignment horizontal="center"/>
    </xf>
    <xf numFmtId="4" fontId="6" fillId="3" borderId="2" xfId="0" applyNumberFormat="1" applyFont="1" applyFill="1" applyBorder="1" applyAlignment="1">
      <alignment horizontal="center" wrapText="1"/>
    </xf>
    <xf numFmtId="0" fontId="6" fillId="4" borderId="2" xfId="0" applyFont="1" applyFill="1" applyBorder="1" applyAlignment="1">
      <alignment horizontal="justify" vertical="center" wrapText="1"/>
    </xf>
    <xf numFmtId="49" fontId="1" fillId="4" borderId="2" xfId="0" applyNumberFormat="1" applyFont="1" applyFill="1" applyBorder="1" applyAlignment="1">
      <alignment horizontal="center" wrapText="1"/>
    </xf>
    <xf numFmtId="49" fontId="6" fillId="4" borderId="3" xfId="0" applyNumberFormat="1" applyFont="1" applyFill="1" applyBorder="1" applyAlignment="1">
      <alignment horizontal="center" vertical="top" wrapText="1"/>
    </xf>
    <xf numFmtId="4" fontId="6" fillId="4" borderId="2" xfId="0" applyNumberFormat="1" applyFont="1" applyFill="1" applyBorder="1" applyAlignment="1">
      <alignment horizontal="center"/>
    </xf>
    <xf numFmtId="49" fontId="6" fillId="4" borderId="2" xfId="0" applyNumberFormat="1" applyFont="1" applyFill="1" applyBorder="1" applyAlignment="1">
      <alignment horizontal="center" wrapText="1"/>
    </xf>
    <xf numFmtId="4" fontId="6" fillId="4" borderId="2" xfId="0" applyNumberFormat="1" applyFont="1" applyFill="1" applyBorder="1" applyAlignment="1">
      <alignment horizontal="center" wrapText="1"/>
    </xf>
    <xf numFmtId="0" fontId="6" fillId="4" borderId="2" xfId="0" applyFont="1" applyFill="1" applyBorder="1" applyAlignment="1">
      <alignment vertical="center" wrapText="1"/>
    </xf>
    <xf numFmtId="0" fontId="6" fillId="5" borderId="2" xfId="0" applyFont="1" applyFill="1" applyBorder="1" applyAlignment="1">
      <alignment horizontal="justify" vertical="center" wrapText="1"/>
    </xf>
    <xf numFmtId="49" fontId="6" fillId="5" borderId="2" xfId="0" applyNumberFormat="1" applyFont="1" applyFill="1" applyBorder="1" applyAlignment="1">
      <alignment horizontal="center" wrapText="1"/>
    </xf>
    <xf numFmtId="4" fontId="6" fillId="5" borderId="2" xfId="0" applyNumberFormat="1" applyFont="1" applyFill="1" applyBorder="1" applyAlignment="1">
      <alignment horizontal="center" wrapText="1"/>
    </xf>
    <xf numFmtId="4" fontId="1" fillId="0" borderId="2" xfId="0" applyNumberFormat="1" applyFont="1" applyFill="1" applyBorder="1" applyAlignment="1">
      <alignment horizontal="center" wrapText="1"/>
    </xf>
    <xf numFmtId="0" fontId="1" fillId="0" borderId="2" xfId="0" applyFont="1" applyFill="1" applyBorder="1" applyAlignment="1">
      <alignment horizontal="justify" vertical="center" wrapText="1"/>
    </xf>
    <xf numFmtId="49" fontId="1" fillId="0" borderId="2" xfId="0" applyNumberFormat="1" applyFont="1" applyFill="1" applyBorder="1" applyAlignment="1">
      <alignment horizontal="center" wrapText="1"/>
    </xf>
    <xf numFmtId="0" fontId="12" fillId="0" borderId="0" xfId="0" applyFont="1" applyFill="1"/>
    <xf numFmtId="0" fontId="6" fillId="6" borderId="2" xfId="0" applyFont="1" applyFill="1" applyBorder="1" applyAlignment="1">
      <alignment horizontal="justify" vertical="center" wrapText="1"/>
    </xf>
    <xf numFmtId="49" fontId="6" fillId="6" borderId="2" xfId="0" applyNumberFormat="1" applyFont="1" applyFill="1" applyBorder="1" applyAlignment="1">
      <alignment horizontal="center" wrapText="1"/>
    </xf>
    <xf numFmtId="4" fontId="6" fillId="6" borderId="2" xfId="0" applyNumberFormat="1" applyFont="1" applyFill="1" applyBorder="1" applyAlignment="1">
      <alignment horizontal="center" wrapText="1"/>
    </xf>
    <xf numFmtId="0" fontId="6" fillId="3" borderId="2" xfId="0" applyFont="1" applyFill="1" applyBorder="1" applyAlignment="1">
      <alignment horizontal="center" vertical="center" wrapText="1"/>
    </xf>
    <xf numFmtId="0" fontId="13" fillId="0" borderId="0" xfId="0" applyFont="1"/>
    <xf numFmtId="0" fontId="0" fillId="0" borderId="0" xfId="0" applyFont="1" applyFill="1"/>
    <xf numFmtId="49" fontId="6" fillId="7" borderId="2" xfId="0" applyNumberFormat="1" applyFont="1" applyFill="1" applyBorder="1" applyAlignment="1">
      <alignment horizontal="center" wrapText="1"/>
    </xf>
    <xf numFmtId="4" fontId="6" fillId="7" borderId="2" xfId="0" applyNumberFormat="1" applyFont="1" applyFill="1" applyBorder="1" applyAlignment="1">
      <alignment horizontal="center" wrapText="1"/>
    </xf>
    <xf numFmtId="4" fontId="0" fillId="0" borderId="0" xfId="0" applyNumberFormat="1"/>
    <xf numFmtId="0" fontId="6" fillId="7" borderId="2" xfId="0" applyFont="1" applyFill="1" applyBorder="1" applyAlignment="1">
      <alignment wrapText="1"/>
    </xf>
    <xf numFmtId="0" fontId="1" fillId="0" borderId="2" xfId="0" applyFont="1" applyBorder="1" applyAlignment="1">
      <alignment horizontal="justify" wrapText="1"/>
    </xf>
    <xf numFmtId="0" fontId="1" fillId="0" borderId="0" xfId="0" applyFont="1" applyAlignment="1">
      <alignment horizontal="left" wrapText="1"/>
    </xf>
    <xf numFmtId="49" fontId="1" fillId="0" borderId="2" xfId="0" applyNumberFormat="1" applyFont="1" applyBorder="1" applyAlignment="1">
      <alignment horizontal="center"/>
    </xf>
    <xf numFmtId="4" fontId="1" fillId="0" borderId="2" xfId="0" applyNumberFormat="1" applyFont="1" applyBorder="1" applyAlignment="1">
      <alignment horizontal="center"/>
    </xf>
    <xf numFmtId="4" fontId="1" fillId="0" borderId="4" xfId="0" applyNumberFormat="1" applyFont="1" applyBorder="1" applyAlignment="1">
      <alignment horizontal="center" vertical="top"/>
    </xf>
    <xf numFmtId="4" fontId="1" fillId="0" borderId="3" xfId="0" applyNumberFormat="1" applyFont="1" applyBorder="1" applyAlignment="1">
      <alignment horizontal="center" vertical="top"/>
    </xf>
    <xf numFmtId="4" fontId="1" fillId="0" borderId="4"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49" fontId="4" fillId="0" borderId="0" xfId="0" applyNumberFormat="1" applyFont="1" applyAlignment="1">
      <alignment horizontal="right" wrapText="1"/>
    </xf>
    <xf numFmtId="0" fontId="3" fillId="0" borderId="0" xfId="0" applyFont="1" applyAlignment="1">
      <alignment horizontal="center" wrapText="1"/>
    </xf>
    <xf numFmtId="4" fontId="1" fillId="0" borderId="2" xfId="0" applyNumberFormat="1" applyFont="1" applyBorder="1" applyAlignment="1">
      <alignment horizontal="center" vertical="top"/>
    </xf>
    <xf numFmtId="49" fontId="1" fillId="0" borderId="2" xfId="0" applyNumberFormat="1" applyFont="1" applyBorder="1" applyAlignment="1">
      <alignment horizontal="center"/>
    </xf>
    <xf numFmtId="0" fontId="2" fillId="0" borderId="2" xfId="0" applyFont="1" applyBorder="1" applyAlignment="1">
      <alignment horizontal="center" vertical="center" wrapText="1"/>
    </xf>
    <xf numFmtId="49" fontId="1" fillId="0" borderId="4" xfId="0" applyNumberFormat="1" applyFont="1" applyBorder="1" applyAlignment="1">
      <alignment horizontal="center" vertical="top" wrapText="1"/>
    </xf>
    <xf numFmtId="49" fontId="1" fillId="0" borderId="3" xfId="0" applyNumberFormat="1" applyFont="1" applyBorder="1" applyAlignment="1">
      <alignment horizontal="center" vertical="top" wrapText="1"/>
    </xf>
  </cellXfs>
  <cellStyles count="2">
    <cellStyle name="st15" xfId="1"/>
    <cellStyle name="Обычный" xfId="0" builtinId="0"/>
  </cellStyles>
  <dxfs count="0"/>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B178"/>
  <sheetViews>
    <sheetView tabSelected="1" topLeftCell="A2" zoomScaleNormal="100" workbookViewId="0">
      <selection activeCell="Q10" sqref="Q10"/>
    </sheetView>
  </sheetViews>
  <sheetFormatPr defaultRowHeight="12.75"/>
  <cols>
    <col min="1" max="1" width="64.42578125" style="14" customWidth="1"/>
    <col min="2" max="2" width="5.42578125" style="4" customWidth="1"/>
    <col min="3" max="3" width="6.140625" style="4" customWidth="1"/>
    <col min="4" max="4" width="6.5703125" style="4" customWidth="1"/>
    <col min="5" max="5" width="7.85546875" style="4" customWidth="1"/>
    <col min="6" max="6" width="7.140625" style="4" customWidth="1"/>
    <col min="7" max="7" width="17" style="7" customWidth="1"/>
    <col min="8" max="9" width="17" style="7" hidden="1" customWidth="1"/>
    <col min="10" max="10" width="18.28515625" style="1" customWidth="1"/>
    <col min="11" max="12" width="17" style="7" hidden="1" customWidth="1"/>
    <col min="13" max="16384" width="9.140625" style="1"/>
  </cols>
  <sheetData>
    <row r="1" spans="1:236" ht="42" hidden="1" customHeight="1">
      <c r="B1" s="55" t="s">
        <v>254</v>
      </c>
      <c r="C1" s="55"/>
      <c r="D1" s="55"/>
      <c r="E1" s="55"/>
      <c r="F1" s="55"/>
      <c r="G1" s="55"/>
      <c r="H1" s="55"/>
      <c r="I1" s="55"/>
      <c r="J1" s="55"/>
      <c r="K1" s="55"/>
      <c r="L1" s="55"/>
    </row>
    <row r="3" spans="1:236" ht="42" customHeight="1">
      <c r="B3" s="55" t="s">
        <v>265</v>
      </c>
      <c r="C3" s="55"/>
      <c r="D3" s="55"/>
      <c r="E3" s="55"/>
      <c r="F3" s="55"/>
      <c r="G3" s="55"/>
      <c r="H3" s="55"/>
      <c r="I3" s="55"/>
      <c r="J3" s="55"/>
      <c r="K3" s="55"/>
      <c r="L3" s="55"/>
    </row>
    <row r="6" spans="1:236" ht="93.75" customHeight="1">
      <c r="A6" s="56" t="s">
        <v>266</v>
      </c>
      <c r="B6" s="56"/>
      <c r="C6" s="56"/>
      <c r="D6" s="56"/>
      <c r="E6" s="56"/>
      <c r="F6" s="56"/>
      <c r="G6" s="56"/>
      <c r="H6" s="56"/>
      <c r="I6" s="56"/>
      <c r="J6" s="56"/>
      <c r="K6" s="56"/>
      <c r="L6" s="56"/>
    </row>
    <row r="8" spans="1:236" ht="15.75" customHeight="1">
      <c r="A8" s="59" t="s">
        <v>31</v>
      </c>
      <c r="B8" s="58" t="s">
        <v>30</v>
      </c>
      <c r="C8" s="58"/>
      <c r="D8" s="58"/>
      <c r="E8" s="58"/>
      <c r="F8" s="60" t="s">
        <v>32</v>
      </c>
      <c r="G8" s="57" t="s">
        <v>33</v>
      </c>
      <c r="H8" s="51" t="s">
        <v>242</v>
      </c>
      <c r="I8" s="53" t="s">
        <v>243</v>
      </c>
      <c r="J8" s="57" t="s">
        <v>33</v>
      </c>
      <c r="K8" s="51" t="s">
        <v>242</v>
      </c>
      <c r="L8" s="53" t="s">
        <v>243</v>
      </c>
    </row>
    <row r="9" spans="1:236" ht="96.75" customHeight="1">
      <c r="A9" s="59"/>
      <c r="B9" s="5" t="s">
        <v>105</v>
      </c>
      <c r="C9" s="5" t="s">
        <v>106</v>
      </c>
      <c r="D9" s="5" t="s">
        <v>107</v>
      </c>
      <c r="E9" s="5" t="s">
        <v>108</v>
      </c>
      <c r="F9" s="61"/>
      <c r="G9" s="57"/>
      <c r="H9" s="52"/>
      <c r="I9" s="54"/>
      <c r="J9" s="57"/>
      <c r="K9" s="52"/>
      <c r="L9" s="54"/>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row>
    <row r="10" spans="1:236" ht="60" customHeight="1">
      <c r="A10" s="8" t="s">
        <v>109</v>
      </c>
      <c r="B10" s="19" t="s">
        <v>35</v>
      </c>
      <c r="C10" s="19" t="s">
        <v>36</v>
      </c>
      <c r="D10" s="19" t="s">
        <v>104</v>
      </c>
      <c r="E10" s="19" t="s">
        <v>149</v>
      </c>
      <c r="F10" s="20"/>
      <c r="G10" s="21">
        <f t="shared" ref="G10:L10" si="0">G11+G21+G32+G35+G37+G40+G43+G53+G57+G59</f>
        <v>419482734.47000003</v>
      </c>
      <c r="H10" s="21">
        <f t="shared" si="0"/>
        <v>0</v>
      </c>
      <c r="I10" s="21" t="e">
        <f t="shared" si="0"/>
        <v>#REF!</v>
      </c>
      <c r="J10" s="21">
        <f t="shared" si="0"/>
        <v>188561440.61000001</v>
      </c>
      <c r="K10" s="21">
        <f t="shared" si="0"/>
        <v>0</v>
      </c>
      <c r="L10" s="21" t="e">
        <f t="shared" si="0"/>
        <v>#REF!</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row>
    <row r="11" spans="1:236" ht="48" customHeight="1">
      <c r="A11" s="23" t="s">
        <v>110</v>
      </c>
      <c r="B11" s="24" t="s">
        <v>35</v>
      </c>
      <c r="C11" s="24" t="s">
        <v>36</v>
      </c>
      <c r="D11" s="24" t="s">
        <v>35</v>
      </c>
      <c r="E11" s="24" t="s">
        <v>149</v>
      </c>
      <c r="F11" s="25"/>
      <c r="G11" s="26">
        <f>SUM(G12:G20)</f>
        <v>56085845.329999998</v>
      </c>
      <c r="H11" s="26">
        <f t="shared" ref="H11:I11" si="1">SUM(H12:H20)</f>
        <v>0</v>
      </c>
      <c r="I11" s="26">
        <f t="shared" si="1"/>
        <v>56085845.329999998</v>
      </c>
      <c r="J11" s="26">
        <f>SUM(J12:J20)</f>
        <v>55921080.340000004</v>
      </c>
      <c r="K11" s="26">
        <f t="shared" ref="K11" si="2">SUM(K12:K20)</f>
        <v>0</v>
      </c>
      <c r="L11" s="26">
        <f t="shared" ref="L11" si="3">SUM(L12:L20)</f>
        <v>55921080.340000004</v>
      </c>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row>
    <row r="12" spans="1:236" ht="96" customHeight="1">
      <c r="A12" s="15" t="s">
        <v>151</v>
      </c>
      <c r="B12" s="3" t="s">
        <v>35</v>
      </c>
      <c r="C12" s="3" t="s">
        <v>36</v>
      </c>
      <c r="D12" s="3" t="s">
        <v>35</v>
      </c>
      <c r="E12" s="3" t="s">
        <v>37</v>
      </c>
      <c r="F12" s="3" t="s">
        <v>38</v>
      </c>
      <c r="G12" s="6">
        <v>10844679.449999999</v>
      </c>
      <c r="H12" s="6">
        <v>0</v>
      </c>
      <c r="I12" s="6">
        <f>G12+H12</f>
        <v>10844679.449999999</v>
      </c>
      <c r="J12" s="6">
        <v>10844679.449999999</v>
      </c>
      <c r="K12" s="6">
        <v>0</v>
      </c>
      <c r="L12" s="6">
        <f>J12+K12</f>
        <v>10844679.449999999</v>
      </c>
    </row>
    <row r="13" spans="1:236" ht="66.75" customHeight="1">
      <c r="A13" s="15" t="s">
        <v>169</v>
      </c>
      <c r="B13" s="3" t="s">
        <v>35</v>
      </c>
      <c r="C13" s="3" t="s">
        <v>36</v>
      </c>
      <c r="D13" s="3" t="s">
        <v>35</v>
      </c>
      <c r="E13" s="3" t="s">
        <v>37</v>
      </c>
      <c r="F13" s="3" t="s">
        <v>39</v>
      </c>
      <c r="G13" s="6">
        <v>4983175.0599999996</v>
      </c>
      <c r="H13" s="6">
        <v>0</v>
      </c>
      <c r="I13" s="6">
        <f t="shared" ref="I13:I20" si="4">G13+H13</f>
        <v>4983175.0599999996</v>
      </c>
      <c r="J13" s="6">
        <v>4910119.9400000004</v>
      </c>
      <c r="K13" s="6">
        <v>0</v>
      </c>
      <c r="L13" s="6">
        <f t="shared" ref="L13:L20" si="5">J13+K13</f>
        <v>4910119.9400000004</v>
      </c>
    </row>
    <row r="14" spans="1:236" ht="48" customHeight="1">
      <c r="A14" s="15" t="s">
        <v>19</v>
      </c>
      <c r="B14" s="3" t="s">
        <v>35</v>
      </c>
      <c r="C14" s="3" t="s">
        <v>36</v>
      </c>
      <c r="D14" s="3" t="s">
        <v>35</v>
      </c>
      <c r="E14" s="3" t="s">
        <v>37</v>
      </c>
      <c r="F14" s="3" t="s">
        <v>40</v>
      </c>
      <c r="G14" s="6">
        <v>72024.100000000006</v>
      </c>
      <c r="H14" s="6">
        <v>0</v>
      </c>
      <c r="I14" s="6">
        <f t="shared" si="4"/>
        <v>72024.100000000006</v>
      </c>
      <c r="J14" s="6">
        <v>72024.100000000006</v>
      </c>
      <c r="K14" s="6">
        <v>0</v>
      </c>
      <c r="L14" s="6">
        <f t="shared" si="5"/>
        <v>72024.100000000006</v>
      </c>
    </row>
    <row r="15" spans="1:236" ht="51" customHeight="1">
      <c r="A15" s="15" t="s">
        <v>170</v>
      </c>
      <c r="B15" s="3" t="s">
        <v>35</v>
      </c>
      <c r="C15" s="3" t="s">
        <v>36</v>
      </c>
      <c r="D15" s="3" t="s">
        <v>35</v>
      </c>
      <c r="E15" s="3" t="s">
        <v>41</v>
      </c>
      <c r="F15" s="3" t="s">
        <v>39</v>
      </c>
      <c r="G15" s="6">
        <v>5025243.96</v>
      </c>
      <c r="H15" s="6">
        <v>0</v>
      </c>
      <c r="I15" s="6">
        <f t="shared" si="4"/>
        <v>5025243.96</v>
      </c>
      <c r="J15" s="6">
        <v>5025243.96</v>
      </c>
      <c r="K15" s="6">
        <v>0</v>
      </c>
      <c r="L15" s="6">
        <f t="shared" si="5"/>
        <v>5025243.96</v>
      </c>
    </row>
    <row r="16" spans="1:236" ht="49.5" customHeight="1">
      <c r="A16" s="15" t="s">
        <v>171</v>
      </c>
      <c r="B16" s="3" t="s">
        <v>35</v>
      </c>
      <c r="C16" s="3" t="s">
        <v>36</v>
      </c>
      <c r="D16" s="3" t="s">
        <v>35</v>
      </c>
      <c r="E16" s="3" t="s">
        <v>42</v>
      </c>
      <c r="F16" s="3" t="s">
        <v>39</v>
      </c>
      <c r="G16" s="6">
        <v>315888.15999999997</v>
      </c>
      <c r="H16" s="6">
        <v>0</v>
      </c>
      <c r="I16" s="6">
        <f t="shared" si="4"/>
        <v>315888.15999999997</v>
      </c>
      <c r="J16" s="6">
        <v>315888.15999999997</v>
      </c>
      <c r="K16" s="6">
        <v>0</v>
      </c>
      <c r="L16" s="6">
        <f t="shared" si="5"/>
        <v>315888.15999999997</v>
      </c>
    </row>
    <row r="17" spans="1:12" ht="47.25" customHeight="1">
      <c r="A17" s="15" t="s">
        <v>172</v>
      </c>
      <c r="B17" s="3" t="s">
        <v>35</v>
      </c>
      <c r="C17" s="3" t="s">
        <v>36</v>
      </c>
      <c r="D17" s="3" t="s">
        <v>35</v>
      </c>
      <c r="E17" s="3" t="s">
        <v>43</v>
      </c>
      <c r="F17" s="3" t="s">
        <v>39</v>
      </c>
      <c r="G17" s="6">
        <v>124371.6</v>
      </c>
      <c r="H17" s="6">
        <v>0</v>
      </c>
      <c r="I17" s="6">
        <f t="shared" si="4"/>
        <v>124371.6</v>
      </c>
      <c r="J17" s="6">
        <v>124371.6</v>
      </c>
      <c r="K17" s="6">
        <v>0</v>
      </c>
      <c r="L17" s="6">
        <f t="shared" si="5"/>
        <v>124371.6</v>
      </c>
    </row>
    <row r="18" spans="1:12" ht="62.25" customHeight="1">
      <c r="A18" s="15" t="s">
        <v>173</v>
      </c>
      <c r="B18" s="3" t="s">
        <v>35</v>
      </c>
      <c r="C18" s="3" t="s">
        <v>36</v>
      </c>
      <c r="D18" s="3" t="s">
        <v>35</v>
      </c>
      <c r="E18" s="3" t="s">
        <v>44</v>
      </c>
      <c r="F18" s="3" t="s">
        <v>39</v>
      </c>
      <c r="G18" s="6">
        <v>164765</v>
      </c>
      <c r="H18" s="6">
        <v>0</v>
      </c>
      <c r="I18" s="6">
        <f t="shared" si="4"/>
        <v>164765</v>
      </c>
      <c r="J18" s="6">
        <v>73055.13</v>
      </c>
      <c r="K18" s="6">
        <v>0</v>
      </c>
      <c r="L18" s="6">
        <f t="shared" si="5"/>
        <v>73055.13</v>
      </c>
    </row>
    <row r="19" spans="1:12" ht="173.25" customHeight="1">
      <c r="A19" s="15" t="s">
        <v>152</v>
      </c>
      <c r="B19" s="3" t="s">
        <v>35</v>
      </c>
      <c r="C19" s="3" t="s">
        <v>36</v>
      </c>
      <c r="D19" s="3" t="s">
        <v>35</v>
      </c>
      <c r="E19" s="3" t="s">
        <v>45</v>
      </c>
      <c r="F19" s="3" t="s">
        <v>38</v>
      </c>
      <c r="G19" s="6">
        <v>34422488</v>
      </c>
      <c r="H19" s="6">
        <v>0</v>
      </c>
      <c r="I19" s="6">
        <f t="shared" si="4"/>
        <v>34422488</v>
      </c>
      <c r="J19" s="6">
        <v>34422488</v>
      </c>
      <c r="K19" s="6">
        <v>0</v>
      </c>
      <c r="L19" s="6">
        <f t="shared" si="5"/>
        <v>34422488</v>
      </c>
    </row>
    <row r="20" spans="1:12" ht="126.75" customHeight="1">
      <c r="A20" s="15" t="s">
        <v>174</v>
      </c>
      <c r="B20" s="3" t="s">
        <v>35</v>
      </c>
      <c r="C20" s="3" t="s">
        <v>36</v>
      </c>
      <c r="D20" s="3" t="s">
        <v>35</v>
      </c>
      <c r="E20" s="3" t="s">
        <v>45</v>
      </c>
      <c r="F20" s="3" t="s">
        <v>39</v>
      </c>
      <c r="G20" s="6">
        <v>133210</v>
      </c>
      <c r="H20" s="6">
        <v>0</v>
      </c>
      <c r="I20" s="6">
        <f t="shared" si="4"/>
        <v>133210</v>
      </c>
      <c r="J20" s="6">
        <v>133210</v>
      </c>
      <c r="K20" s="6">
        <v>0</v>
      </c>
      <c r="L20" s="6">
        <f t="shared" si="5"/>
        <v>133210</v>
      </c>
    </row>
    <row r="21" spans="1:12" s="9" customFormat="1" ht="47.25">
      <c r="A21" s="23" t="s">
        <v>111</v>
      </c>
      <c r="B21" s="27" t="s">
        <v>35</v>
      </c>
      <c r="C21" s="27" t="s">
        <v>36</v>
      </c>
      <c r="D21" s="27" t="s">
        <v>46</v>
      </c>
      <c r="E21" s="27" t="s">
        <v>149</v>
      </c>
      <c r="F21" s="27"/>
      <c r="G21" s="28">
        <f>SUM(G22:G31)</f>
        <v>97349091.150000006</v>
      </c>
      <c r="H21" s="28">
        <f>SUM(H22:H31)</f>
        <v>0</v>
      </c>
      <c r="I21" s="28" t="e">
        <f>SUM(I22:I31)</f>
        <v>#REF!</v>
      </c>
      <c r="J21" s="28">
        <f>SUM(J22:J31)</f>
        <v>92263175.75</v>
      </c>
      <c r="K21" s="28">
        <f t="shared" ref="K21:L21" si="6">SUM(K22:K31)</f>
        <v>0</v>
      </c>
      <c r="L21" s="28" t="e">
        <f t="shared" si="6"/>
        <v>#REF!</v>
      </c>
    </row>
    <row r="22" spans="1:12" ht="48" customHeight="1">
      <c r="A22" s="15" t="s">
        <v>170</v>
      </c>
      <c r="B22" s="3" t="s">
        <v>35</v>
      </c>
      <c r="C22" s="3" t="s">
        <v>36</v>
      </c>
      <c r="D22" s="3" t="s">
        <v>46</v>
      </c>
      <c r="E22" s="3" t="s">
        <v>41</v>
      </c>
      <c r="F22" s="3" t="s">
        <v>39</v>
      </c>
      <c r="G22" s="6">
        <v>6394393.2699999996</v>
      </c>
      <c r="H22" s="6">
        <v>0</v>
      </c>
      <c r="I22" s="6">
        <f t="shared" ref="I22:I28" si="7">G22+H22</f>
        <v>6394393.2699999996</v>
      </c>
      <c r="J22" s="6">
        <v>6394393.2699999996</v>
      </c>
      <c r="K22" s="6">
        <v>0</v>
      </c>
      <c r="L22" s="6">
        <f t="shared" ref="L22:L28" si="8">J22+K22</f>
        <v>6394393.2699999996</v>
      </c>
    </row>
    <row r="23" spans="1:12" ht="97.5" customHeight="1">
      <c r="A23" s="15" t="s">
        <v>153</v>
      </c>
      <c r="B23" s="3" t="s">
        <v>35</v>
      </c>
      <c r="C23" s="3" t="s">
        <v>36</v>
      </c>
      <c r="D23" s="3" t="s">
        <v>46</v>
      </c>
      <c r="E23" s="3" t="s">
        <v>47</v>
      </c>
      <c r="F23" s="3" t="s">
        <v>38</v>
      </c>
      <c r="G23" s="6">
        <v>15086685.17</v>
      </c>
      <c r="H23" s="6">
        <v>0</v>
      </c>
      <c r="I23" s="6">
        <f t="shared" si="7"/>
        <v>15086685.17</v>
      </c>
      <c r="J23" s="6">
        <v>11587315.800000001</v>
      </c>
      <c r="K23" s="6">
        <v>0</v>
      </c>
      <c r="L23" s="6">
        <f t="shared" si="8"/>
        <v>11587315.800000001</v>
      </c>
    </row>
    <row r="24" spans="1:12" ht="66" customHeight="1">
      <c r="A24" s="15" t="s">
        <v>175</v>
      </c>
      <c r="B24" s="3" t="s">
        <v>35</v>
      </c>
      <c r="C24" s="3" t="s">
        <v>36</v>
      </c>
      <c r="D24" s="3" t="s">
        <v>46</v>
      </c>
      <c r="E24" s="3" t="s">
        <v>47</v>
      </c>
      <c r="F24" s="3" t="s">
        <v>39</v>
      </c>
      <c r="G24" s="6">
        <v>12406739.539999999</v>
      </c>
      <c r="H24" s="6">
        <v>0</v>
      </c>
      <c r="I24" s="6">
        <f t="shared" si="7"/>
        <v>12406739.539999999</v>
      </c>
      <c r="J24" s="6">
        <v>13121970.23</v>
      </c>
      <c r="K24" s="6">
        <v>0</v>
      </c>
      <c r="L24" s="6">
        <f t="shared" si="8"/>
        <v>13121970.23</v>
      </c>
    </row>
    <row r="25" spans="1:12" ht="49.5" customHeight="1">
      <c r="A25" s="15" t="s">
        <v>20</v>
      </c>
      <c r="B25" s="3" t="s">
        <v>35</v>
      </c>
      <c r="C25" s="3" t="s">
        <v>36</v>
      </c>
      <c r="D25" s="3" t="s">
        <v>46</v>
      </c>
      <c r="E25" s="3" t="s">
        <v>47</v>
      </c>
      <c r="F25" s="3" t="s">
        <v>40</v>
      </c>
      <c r="G25" s="6">
        <v>146498.93</v>
      </c>
      <c r="H25" s="6">
        <v>0</v>
      </c>
      <c r="I25" s="6">
        <f t="shared" si="7"/>
        <v>146498.93</v>
      </c>
      <c r="J25" s="6">
        <v>146498.93</v>
      </c>
      <c r="K25" s="6">
        <v>0</v>
      </c>
      <c r="L25" s="6">
        <f t="shared" si="8"/>
        <v>146498.93</v>
      </c>
    </row>
    <row r="26" spans="1:12" ht="51.75" customHeight="1">
      <c r="A26" s="15" t="s">
        <v>176</v>
      </c>
      <c r="B26" s="3" t="s">
        <v>35</v>
      </c>
      <c r="C26" s="3" t="s">
        <v>36</v>
      </c>
      <c r="D26" s="3" t="s">
        <v>46</v>
      </c>
      <c r="E26" s="3" t="s">
        <v>42</v>
      </c>
      <c r="F26" s="3" t="s">
        <v>39</v>
      </c>
      <c r="G26" s="6">
        <v>341061.28</v>
      </c>
      <c r="H26" s="6">
        <v>0</v>
      </c>
      <c r="I26" s="6">
        <f t="shared" si="7"/>
        <v>341061.28</v>
      </c>
      <c r="J26" s="6">
        <v>341061.28</v>
      </c>
      <c r="K26" s="6">
        <v>0</v>
      </c>
      <c r="L26" s="6">
        <f t="shared" si="8"/>
        <v>341061.28</v>
      </c>
    </row>
    <row r="27" spans="1:12" ht="48" customHeight="1">
      <c r="A27" s="15" t="s">
        <v>172</v>
      </c>
      <c r="B27" s="3" t="s">
        <v>35</v>
      </c>
      <c r="C27" s="3" t="s">
        <v>36</v>
      </c>
      <c r="D27" s="3" t="s">
        <v>46</v>
      </c>
      <c r="E27" s="3" t="s">
        <v>43</v>
      </c>
      <c r="F27" s="3" t="s">
        <v>39</v>
      </c>
      <c r="G27" s="6">
        <v>2128079.2400000002</v>
      </c>
      <c r="H27" s="6">
        <v>0</v>
      </c>
      <c r="I27" s="6">
        <f t="shared" si="7"/>
        <v>2128079.2400000002</v>
      </c>
      <c r="J27" s="6">
        <v>192879.24</v>
      </c>
      <c r="K27" s="6">
        <v>0</v>
      </c>
      <c r="L27" s="6">
        <f t="shared" si="8"/>
        <v>192879.24</v>
      </c>
    </row>
    <row r="28" spans="1:12" ht="63.75" customHeight="1">
      <c r="A28" s="15" t="s">
        <v>173</v>
      </c>
      <c r="B28" s="3" t="s">
        <v>35</v>
      </c>
      <c r="C28" s="3" t="s">
        <v>36</v>
      </c>
      <c r="D28" s="3" t="s">
        <v>46</v>
      </c>
      <c r="E28" s="3" t="s">
        <v>44</v>
      </c>
      <c r="F28" s="3" t="s">
        <v>39</v>
      </c>
      <c r="G28" s="6">
        <v>366576.72</v>
      </c>
      <c r="H28" s="6">
        <v>0</v>
      </c>
      <c r="I28" s="6">
        <f t="shared" si="7"/>
        <v>366576.72</v>
      </c>
      <c r="J28" s="6">
        <v>0</v>
      </c>
      <c r="K28" s="6">
        <v>0</v>
      </c>
      <c r="L28" s="6">
        <f t="shared" si="8"/>
        <v>0</v>
      </c>
    </row>
    <row r="29" spans="1:12" ht="205.5" customHeight="1">
      <c r="A29" s="15" t="s">
        <v>154</v>
      </c>
      <c r="B29" s="3" t="s">
        <v>35</v>
      </c>
      <c r="C29" s="3" t="s">
        <v>36</v>
      </c>
      <c r="D29" s="3" t="s">
        <v>46</v>
      </c>
      <c r="E29" s="3" t="s">
        <v>48</v>
      </c>
      <c r="F29" s="3" t="s">
        <v>38</v>
      </c>
      <c r="G29" s="6">
        <v>57558286</v>
      </c>
      <c r="J29" s="6">
        <v>57558286</v>
      </c>
      <c r="K29" s="6">
        <v>0</v>
      </c>
      <c r="L29" s="6">
        <f>J31+K29</f>
        <v>1874880</v>
      </c>
    </row>
    <row r="30" spans="1:12" ht="174.75" customHeight="1">
      <c r="A30" s="15" t="s">
        <v>177</v>
      </c>
      <c r="B30" s="3" t="s">
        <v>35</v>
      </c>
      <c r="C30" s="3" t="s">
        <v>36</v>
      </c>
      <c r="D30" s="3" t="s">
        <v>46</v>
      </c>
      <c r="E30" s="3" t="s">
        <v>48</v>
      </c>
      <c r="F30" s="3" t="s">
        <v>39</v>
      </c>
      <c r="G30" s="6">
        <v>1045891</v>
      </c>
      <c r="H30" s="6">
        <v>0</v>
      </c>
      <c r="I30" s="6" t="e">
        <f>#REF!+H30</f>
        <v>#REF!</v>
      </c>
      <c r="J30" s="6">
        <v>1045891</v>
      </c>
      <c r="K30" s="6">
        <v>0</v>
      </c>
      <c r="L30" s="6" t="e">
        <f>#REF!+K30</f>
        <v>#REF!</v>
      </c>
    </row>
    <row r="31" spans="1:12" ht="191.25" customHeight="1">
      <c r="A31" s="15" t="s">
        <v>217</v>
      </c>
      <c r="B31" s="3" t="s">
        <v>35</v>
      </c>
      <c r="C31" s="3" t="s">
        <v>36</v>
      </c>
      <c r="D31" s="3" t="s">
        <v>46</v>
      </c>
      <c r="E31" s="3" t="s">
        <v>216</v>
      </c>
      <c r="F31" s="3" t="s">
        <v>38</v>
      </c>
      <c r="G31" s="6">
        <v>1874880</v>
      </c>
      <c r="H31" s="6">
        <v>0</v>
      </c>
      <c r="I31" s="6">
        <f>G31+H31</f>
        <v>1874880</v>
      </c>
      <c r="J31" s="6">
        <v>1874880</v>
      </c>
      <c r="K31" s="6">
        <v>0</v>
      </c>
      <c r="L31" s="6" t="e">
        <f>#REF!+K31</f>
        <v>#REF!</v>
      </c>
    </row>
    <row r="32" spans="1:12" s="9" customFormat="1" ht="50.25" customHeight="1">
      <c r="A32" s="23" t="s">
        <v>112</v>
      </c>
      <c r="B32" s="27" t="s">
        <v>35</v>
      </c>
      <c r="C32" s="27" t="s">
        <v>36</v>
      </c>
      <c r="D32" s="27" t="s">
        <v>49</v>
      </c>
      <c r="E32" s="27" t="s">
        <v>149</v>
      </c>
      <c r="F32" s="27"/>
      <c r="G32" s="28">
        <f t="shared" ref="G32:L32" si="9">SUM(G33:G34)</f>
        <v>16367125.149999999</v>
      </c>
      <c r="H32" s="28">
        <f t="shared" si="9"/>
        <v>0</v>
      </c>
      <c r="I32" s="28">
        <f t="shared" si="9"/>
        <v>16367125.149999999</v>
      </c>
      <c r="J32" s="28">
        <f t="shared" si="9"/>
        <v>16148151.149999999</v>
      </c>
      <c r="K32" s="28">
        <f t="shared" si="9"/>
        <v>0</v>
      </c>
      <c r="L32" s="28">
        <f t="shared" si="9"/>
        <v>16148151.149999999</v>
      </c>
    </row>
    <row r="33" spans="1:12" ht="64.5" customHeight="1">
      <c r="A33" s="34" t="s">
        <v>189</v>
      </c>
      <c r="B33" s="3" t="s">
        <v>35</v>
      </c>
      <c r="C33" s="3" t="s">
        <v>36</v>
      </c>
      <c r="D33" s="3" t="s">
        <v>49</v>
      </c>
      <c r="E33" s="3" t="s">
        <v>50</v>
      </c>
      <c r="F33" s="3" t="s">
        <v>70</v>
      </c>
      <c r="G33" s="6">
        <v>8785471.3399999999</v>
      </c>
      <c r="H33" s="6">
        <v>0</v>
      </c>
      <c r="I33" s="6">
        <f>G33+H33</f>
        <v>8785471.3399999999</v>
      </c>
      <c r="J33" s="6">
        <v>7303015.8099999996</v>
      </c>
      <c r="K33" s="6">
        <v>0</v>
      </c>
      <c r="L33" s="6">
        <f>J33+K33</f>
        <v>7303015.8099999996</v>
      </c>
    </row>
    <row r="34" spans="1:12" ht="81.75" customHeight="1">
      <c r="A34" s="34" t="s">
        <v>136</v>
      </c>
      <c r="B34" s="3" t="s">
        <v>35</v>
      </c>
      <c r="C34" s="3" t="s">
        <v>36</v>
      </c>
      <c r="D34" s="3" t="s">
        <v>49</v>
      </c>
      <c r="E34" s="3" t="s">
        <v>135</v>
      </c>
      <c r="F34" s="3" t="s">
        <v>70</v>
      </c>
      <c r="G34" s="6">
        <f>7331653.81+250000</f>
        <v>7581653.8099999996</v>
      </c>
      <c r="H34" s="6">
        <v>0</v>
      </c>
      <c r="I34" s="6">
        <f t="shared" ref="I34" si="10">G34+H34</f>
        <v>7581653.8099999996</v>
      </c>
      <c r="J34" s="6">
        <f>8595135.34+250000</f>
        <v>8845135.3399999999</v>
      </c>
      <c r="K34" s="6">
        <v>0</v>
      </c>
      <c r="L34" s="6">
        <f t="shared" ref="L34" si="11">J34+K34</f>
        <v>8845135.3399999999</v>
      </c>
    </row>
    <row r="35" spans="1:12" s="9" customFormat="1" ht="47.25">
      <c r="A35" s="23" t="s">
        <v>113</v>
      </c>
      <c r="B35" s="27" t="s">
        <v>35</v>
      </c>
      <c r="C35" s="27" t="s">
        <v>36</v>
      </c>
      <c r="D35" s="27" t="s">
        <v>52</v>
      </c>
      <c r="E35" s="27" t="s">
        <v>149</v>
      </c>
      <c r="F35" s="27"/>
      <c r="G35" s="28">
        <f t="shared" ref="G35:L35" si="12">SUM(G36:G36)</f>
        <v>78120</v>
      </c>
      <c r="H35" s="28">
        <f t="shared" si="12"/>
        <v>0</v>
      </c>
      <c r="I35" s="28">
        <f t="shared" si="12"/>
        <v>78120</v>
      </c>
      <c r="J35" s="28">
        <f t="shared" si="12"/>
        <v>78120</v>
      </c>
      <c r="K35" s="28">
        <f t="shared" si="12"/>
        <v>0</v>
      </c>
      <c r="L35" s="28">
        <f t="shared" si="12"/>
        <v>78120</v>
      </c>
    </row>
    <row r="36" spans="1:12" ht="93.75" customHeight="1">
      <c r="A36" s="15" t="s">
        <v>155</v>
      </c>
      <c r="B36" s="3" t="s">
        <v>35</v>
      </c>
      <c r="C36" s="3" t="s">
        <v>36</v>
      </c>
      <c r="D36" s="3" t="s">
        <v>52</v>
      </c>
      <c r="E36" s="3" t="s">
        <v>56</v>
      </c>
      <c r="F36" s="3" t="s">
        <v>38</v>
      </c>
      <c r="G36" s="6">
        <v>78120</v>
      </c>
      <c r="H36" s="6">
        <v>0</v>
      </c>
      <c r="I36" s="6">
        <f t="shared" ref="I36" si="13">G36+H36</f>
        <v>78120</v>
      </c>
      <c r="J36" s="6">
        <v>78120</v>
      </c>
      <c r="K36" s="6">
        <v>0</v>
      </c>
      <c r="L36" s="6">
        <f t="shared" ref="L36" si="14">J36+K36</f>
        <v>78120</v>
      </c>
    </row>
    <row r="37" spans="1:12" s="9" customFormat="1" ht="31.5">
      <c r="A37" s="23" t="s">
        <v>114</v>
      </c>
      <c r="B37" s="27" t="s">
        <v>35</v>
      </c>
      <c r="C37" s="27" t="s">
        <v>36</v>
      </c>
      <c r="D37" s="27" t="s">
        <v>51</v>
      </c>
      <c r="E37" s="27" t="s">
        <v>149</v>
      </c>
      <c r="F37" s="27"/>
      <c r="G37" s="28">
        <f t="shared" ref="G37:L37" si="15">SUM(G38:G39)</f>
        <v>357210</v>
      </c>
      <c r="H37" s="28">
        <f t="shared" si="15"/>
        <v>0</v>
      </c>
      <c r="I37" s="28">
        <f t="shared" si="15"/>
        <v>357210</v>
      </c>
      <c r="J37" s="28">
        <f t="shared" si="15"/>
        <v>357210</v>
      </c>
      <c r="K37" s="28">
        <f t="shared" si="15"/>
        <v>0</v>
      </c>
      <c r="L37" s="28">
        <f t="shared" si="15"/>
        <v>357210</v>
      </c>
    </row>
    <row r="38" spans="1:12" ht="63">
      <c r="A38" s="15" t="s">
        <v>193</v>
      </c>
      <c r="B38" s="3" t="s">
        <v>35</v>
      </c>
      <c r="C38" s="3" t="s">
        <v>36</v>
      </c>
      <c r="D38" s="3" t="s">
        <v>51</v>
      </c>
      <c r="E38" s="3" t="s">
        <v>58</v>
      </c>
      <c r="F38" s="3" t="s">
        <v>39</v>
      </c>
      <c r="G38" s="6">
        <v>323190</v>
      </c>
      <c r="H38" s="6">
        <v>0</v>
      </c>
      <c r="I38" s="6">
        <f t="shared" ref="I38:I39" si="16">G38+H38</f>
        <v>323190</v>
      </c>
      <c r="J38" s="6">
        <v>323190</v>
      </c>
      <c r="K38" s="6">
        <v>0</v>
      </c>
      <c r="L38" s="6">
        <f t="shared" ref="L38:L39" si="17">J38+K38</f>
        <v>323190</v>
      </c>
    </row>
    <row r="39" spans="1:12" ht="78.75">
      <c r="A39" s="15" t="s">
        <v>194</v>
      </c>
      <c r="B39" s="3" t="s">
        <v>35</v>
      </c>
      <c r="C39" s="3" t="s">
        <v>36</v>
      </c>
      <c r="D39" s="3" t="s">
        <v>51</v>
      </c>
      <c r="E39" s="3" t="s">
        <v>59</v>
      </c>
      <c r="F39" s="3" t="s">
        <v>39</v>
      </c>
      <c r="G39" s="6">
        <v>34020</v>
      </c>
      <c r="H39" s="6">
        <v>0</v>
      </c>
      <c r="I39" s="6">
        <f t="shared" si="16"/>
        <v>34020</v>
      </c>
      <c r="J39" s="6">
        <v>34020</v>
      </c>
      <c r="K39" s="6">
        <v>0</v>
      </c>
      <c r="L39" s="6">
        <f t="shared" si="17"/>
        <v>34020</v>
      </c>
    </row>
    <row r="40" spans="1:12" s="9" customFormat="1" ht="47.25">
      <c r="A40" s="23" t="s">
        <v>115</v>
      </c>
      <c r="B40" s="27" t="s">
        <v>35</v>
      </c>
      <c r="C40" s="27" t="s">
        <v>36</v>
      </c>
      <c r="D40" s="27" t="s">
        <v>54</v>
      </c>
      <c r="E40" s="27" t="s">
        <v>149</v>
      </c>
      <c r="F40" s="27"/>
      <c r="G40" s="28">
        <f t="shared" ref="G40:L40" si="18">SUM(G41:G42)</f>
        <v>415000</v>
      </c>
      <c r="H40" s="28">
        <f t="shared" si="18"/>
        <v>0</v>
      </c>
      <c r="I40" s="28">
        <f t="shared" si="18"/>
        <v>415000</v>
      </c>
      <c r="J40" s="28">
        <f t="shared" si="18"/>
        <v>415000</v>
      </c>
      <c r="K40" s="28">
        <f t="shared" si="18"/>
        <v>0</v>
      </c>
      <c r="L40" s="28">
        <f t="shared" si="18"/>
        <v>415000</v>
      </c>
    </row>
    <row r="41" spans="1:12" ht="35.25" customHeight="1">
      <c r="A41" s="16" t="s">
        <v>195</v>
      </c>
      <c r="B41" s="3" t="s">
        <v>35</v>
      </c>
      <c r="C41" s="3" t="s">
        <v>36</v>
      </c>
      <c r="D41" s="3" t="s">
        <v>54</v>
      </c>
      <c r="E41" s="3" t="s">
        <v>60</v>
      </c>
      <c r="F41" s="3" t="s">
        <v>39</v>
      </c>
      <c r="G41" s="6">
        <v>200000</v>
      </c>
      <c r="H41" s="6">
        <v>0</v>
      </c>
      <c r="I41" s="6">
        <f t="shared" ref="I41:I42" si="19">G41+H41</f>
        <v>200000</v>
      </c>
      <c r="J41" s="6">
        <v>200000</v>
      </c>
      <c r="K41" s="6">
        <v>0</v>
      </c>
      <c r="L41" s="6">
        <f t="shared" ref="L41:L42" si="20">J41+K41</f>
        <v>200000</v>
      </c>
    </row>
    <row r="42" spans="1:12" ht="77.25" customHeight="1">
      <c r="A42" s="15" t="s">
        <v>179</v>
      </c>
      <c r="B42" s="3" t="s">
        <v>35</v>
      </c>
      <c r="C42" s="3" t="s">
        <v>36</v>
      </c>
      <c r="D42" s="3" t="s">
        <v>54</v>
      </c>
      <c r="E42" s="3" t="s">
        <v>61</v>
      </c>
      <c r="F42" s="3" t="s">
        <v>38</v>
      </c>
      <c r="G42" s="6">
        <v>215000</v>
      </c>
      <c r="H42" s="6">
        <v>0</v>
      </c>
      <c r="I42" s="6">
        <f t="shared" si="19"/>
        <v>215000</v>
      </c>
      <c r="J42" s="6">
        <v>215000</v>
      </c>
      <c r="K42" s="6">
        <v>0</v>
      </c>
      <c r="L42" s="6">
        <f t="shared" si="20"/>
        <v>215000</v>
      </c>
    </row>
    <row r="43" spans="1:12" s="9" customFormat="1" ht="47.25">
      <c r="A43" s="23" t="s">
        <v>116</v>
      </c>
      <c r="B43" s="27" t="s">
        <v>35</v>
      </c>
      <c r="C43" s="27" t="s">
        <v>36</v>
      </c>
      <c r="D43" s="27" t="s">
        <v>34</v>
      </c>
      <c r="E43" s="27" t="s">
        <v>149</v>
      </c>
      <c r="F43" s="27"/>
      <c r="G43" s="28">
        <f>SUM(G44:G52)</f>
        <v>9756458.1199999992</v>
      </c>
      <c r="H43" s="28">
        <f t="shared" ref="H43:I43" si="21">SUM(H44:H52)</f>
        <v>0</v>
      </c>
      <c r="I43" s="28">
        <f t="shared" si="21"/>
        <v>9756458.1199999992</v>
      </c>
      <c r="J43" s="28">
        <f>SUM(J44:J52)</f>
        <v>9536707.5500000007</v>
      </c>
      <c r="K43" s="28">
        <f t="shared" ref="K43" si="22">SUM(K44:K52)</f>
        <v>0</v>
      </c>
      <c r="L43" s="28">
        <f t="shared" ref="L43" si="23">SUM(L44:L52)</f>
        <v>9536707.5500000007</v>
      </c>
    </row>
    <row r="44" spans="1:12" ht="112.5" customHeight="1">
      <c r="A44" s="15" t="s">
        <v>209</v>
      </c>
      <c r="B44" s="3" t="s">
        <v>35</v>
      </c>
      <c r="C44" s="3" t="s">
        <v>36</v>
      </c>
      <c r="D44" s="3" t="s">
        <v>34</v>
      </c>
      <c r="E44" s="3" t="s">
        <v>62</v>
      </c>
      <c r="F44" s="3" t="s">
        <v>39</v>
      </c>
      <c r="G44" s="6">
        <v>3839071.61</v>
      </c>
      <c r="H44" s="6">
        <v>0</v>
      </c>
      <c r="I44" s="6">
        <f t="shared" ref="I44:I52" si="24">G44+H44</f>
        <v>3839071.61</v>
      </c>
      <c r="J44" s="6">
        <v>3619321.04</v>
      </c>
      <c r="K44" s="6">
        <v>0</v>
      </c>
      <c r="L44" s="6">
        <f t="shared" ref="L44:L52" si="25">J44+K44</f>
        <v>3619321.04</v>
      </c>
    </row>
    <row r="45" spans="1:12" ht="79.5" customHeight="1">
      <c r="A45" s="15" t="s">
        <v>196</v>
      </c>
      <c r="B45" s="3" t="s">
        <v>35</v>
      </c>
      <c r="C45" s="3" t="s">
        <v>36</v>
      </c>
      <c r="D45" s="3" t="s">
        <v>34</v>
      </c>
      <c r="E45" s="3" t="s">
        <v>63</v>
      </c>
      <c r="F45" s="3" t="s">
        <v>39</v>
      </c>
      <c r="G45" s="33">
        <v>616000</v>
      </c>
      <c r="H45" s="6">
        <v>0</v>
      </c>
      <c r="I45" s="6">
        <f t="shared" si="24"/>
        <v>616000</v>
      </c>
      <c r="J45" s="33">
        <v>616000</v>
      </c>
      <c r="K45" s="6">
        <v>0</v>
      </c>
      <c r="L45" s="6">
        <f t="shared" si="25"/>
        <v>616000</v>
      </c>
    </row>
    <row r="46" spans="1:12" ht="129" customHeight="1">
      <c r="A46" s="15" t="s">
        <v>197</v>
      </c>
      <c r="B46" s="3" t="s">
        <v>35</v>
      </c>
      <c r="C46" s="3" t="s">
        <v>36</v>
      </c>
      <c r="D46" s="3" t="s">
        <v>34</v>
      </c>
      <c r="E46" s="3" t="s">
        <v>64</v>
      </c>
      <c r="F46" s="3" t="s">
        <v>39</v>
      </c>
      <c r="G46" s="6">
        <v>230881</v>
      </c>
      <c r="H46" s="6">
        <v>0</v>
      </c>
      <c r="I46" s="6">
        <f t="shared" si="24"/>
        <v>230881</v>
      </c>
      <c r="J46" s="6">
        <v>230881</v>
      </c>
      <c r="K46" s="6">
        <v>0</v>
      </c>
      <c r="L46" s="6">
        <f t="shared" si="25"/>
        <v>230881</v>
      </c>
    </row>
    <row r="47" spans="1:12" ht="94.5">
      <c r="A47" s="15" t="s">
        <v>8</v>
      </c>
      <c r="B47" s="3" t="s">
        <v>35</v>
      </c>
      <c r="C47" s="3" t="s">
        <v>36</v>
      </c>
      <c r="D47" s="3" t="s">
        <v>34</v>
      </c>
      <c r="E47" s="3" t="s">
        <v>65</v>
      </c>
      <c r="F47" s="3" t="s">
        <v>55</v>
      </c>
      <c r="G47" s="6">
        <v>234864.71</v>
      </c>
      <c r="H47" s="6">
        <v>0</v>
      </c>
      <c r="I47" s="6">
        <f t="shared" si="24"/>
        <v>234864.71</v>
      </c>
      <c r="J47" s="6">
        <v>234864.71</v>
      </c>
      <c r="K47" s="6">
        <v>0</v>
      </c>
      <c r="L47" s="6">
        <f t="shared" si="25"/>
        <v>234864.71</v>
      </c>
    </row>
    <row r="48" spans="1:12" ht="101.25" customHeight="1">
      <c r="A48" s="15" t="s">
        <v>221</v>
      </c>
      <c r="B48" s="3" t="s">
        <v>35</v>
      </c>
      <c r="C48" s="3" t="s">
        <v>36</v>
      </c>
      <c r="D48" s="3" t="s">
        <v>34</v>
      </c>
      <c r="E48" s="3" t="s">
        <v>222</v>
      </c>
      <c r="F48" s="3" t="s">
        <v>39</v>
      </c>
      <c r="G48" s="6">
        <v>2012800</v>
      </c>
      <c r="H48" s="6">
        <v>0</v>
      </c>
      <c r="I48" s="6">
        <f t="shared" si="24"/>
        <v>2012800</v>
      </c>
      <c r="J48" s="6">
        <v>2012800</v>
      </c>
      <c r="K48" s="6">
        <v>0</v>
      </c>
      <c r="L48" s="6">
        <f t="shared" si="25"/>
        <v>2012800</v>
      </c>
    </row>
    <row r="49" spans="1:12" ht="101.25" customHeight="1">
      <c r="A49" s="15" t="s">
        <v>252</v>
      </c>
      <c r="B49" s="3" t="s">
        <v>35</v>
      </c>
      <c r="C49" s="3" t="s">
        <v>36</v>
      </c>
      <c r="D49" s="3" t="s">
        <v>34</v>
      </c>
      <c r="E49" s="3" t="s">
        <v>253</v>
      </c>
      <c r="F49" s="3" t="s">
        <v>39</v>
      </c>
      <c r="G49" s="6">
        <v>1083484.8</v>
      </c>
      <c r="H49" s="6">
        <v>0</v>
      </c>
      <c r="I49" s="6">
        <f t="shared" si="24"/>
        <v>1083484.8</v>
      </c>
      <c r="J49" s="6">
        <v>1083484.8</v>
      </c>
      <c r="K49" s="6">
        <v>0</v>
      </c>
      <c r="L49" s="6">
        <f t="shared" si="25"/>
        <v>1083484.8</v>
      </c>
    </row>
    <row r="50" spans="1:12" ht="409.5" customHeight="1">
      <c r="A50" s="15" t="s">
        <v>230</v>
      </c>
      <c r="B50" s="3" t="s">
        <v>35</v>
      </c>
      <c r="C50" s="3" t="s">
        <v>36</v>
      </c>
      <c r="D50" s="3" t="s">
        <v>34</v>
      </c>
      <c r="E50" s="3" t="s">
        <v>208</v>
      </c>
      <c r="F50" s="3" t="s">
        <v>39</v>
      </c>
      <c r="G50" s="6">
        <v>433748</v>
      </c>
      <c r="H50" s="6">
        <v>0</v>
      </c>
      <c r="I50" s="6">
        <f t="shared" si="24"/>
        <v>433748</v>
      </c>
      <c r="J50" s="6">
        <v>433748</v>
      </c>
      <c r="K50" s="6">
        <v>0</v>
      </c>
      <c r="L50" s="6">
        <f t="shared" si="25"/>
        <v>433748</v>
      </c>
    </row>
    <row r="51" spans="1:12" s="42" customFormat="1" ht="114" customHeight="1">
      <c r="A51" s="34" t="s">
        <v>226</v>
      </c>
      <c r="B51" s="35" t="s">
        <v>35</v>
      </c>
      <c r="C51" s="35" t="s">
        <v>36</v>
      </c>
      <c r="D51" s="35" t="s">
        <v>34</v>
      </c>
      <c r="E51" s="35" t="s">
        <v>225</v>
      </c>
      <c r="F51" s="35" t="s">
        <v>55</v>
      </c>
      <c r="G51" s="33">
        <v>1210000</v>
      </c>
      <c r="H51" s="6">
        <v>0</v>
      </c>
      <c r="I51" s="6">
        <f t="shared" si="24"/>
        <v>1210000</v>
      </c>
      <c r="J51" s="33">
        <v>1210000</v>
      </c>
      <c r="K51" s="6">
        <v>0</v>
      </c>
      <c r="L51" s="6">
        <f t="shared" si="25"/>
        <v>1210000</v>
      </c>
    </row>
    <row r="52" spans="1:12" ht="380.25" customHeight="1">
      <c r="A52" s="15" t="s">
        <v>214</v>
      </c>
      <c r="B52" s="3" t="s">
        <v>35</v>
      </c>
      <c r="C52" s="3" t="s">
        <v>36</v>
      </c>
      <c r="D52" s="3" t="s">
        <v>34</v>
      </c>
      <c r="E52" s="3" t="s">
        <v>211</v>
      </c>
      <c r="F52" s="3" t="s">
        <v>39</v>
      </c>
      <c r="G52" s="6">
        <v>95608</v>
      </c>
      <c r="H52" s="6">
        <v>0</v>
      </c>
      <c r="I52" s="6">
        <f t="shared" si="24"/>
        <v>95608</v>
      </c>
      <c r="J52" s="6">
        <v>95608</v>
      </c>
      <c r="K52" s="6">
        <v>0</v>
      </c>
      <c r="L52" s="6">
        <f t="shared" si="25"/>
        <v>95608</v>
      </c>
    </row>
    <row r="53" spans="1:12" s="9" customFormat="1" ht="47.25">
      <c r="A53" s="23" t="s">
        <v>117</v>
      </c>
      <c r="B53" s="27" t="s">
        <v>35</v>
      </c>
      <c r="C53" s="27" t="s">
        <v>36</v>
      </c>
      <c r="D53" s="27" t="s">
        <v>66</v>
      </c>
      <c r="E53" s="27" t="s">
        <v>149</v>
      </c>
      <c r="F53" s="27"/>
      <c r="G53" s="28">
        <f>SUM(G54:G56)</f>
        <v>6233823.1699999999</v>
      </c>
      <c r="H53" s="28">
        <f t="shared" ref="H53:I53" si="26">SUM(H54:H56)</f>
        <v>0</v>
      </c>
      <c r="I53" s="28">
        <f t="shared" si="26"/>
        <v>6233823.1699999999</v>
      </c>
      <c r="J53" s="28">
        <f>SUM(J54:J56)</f>
        <v>5646823.1699999999</v>
      </c>
      <c r="K53" s="28">
        <f t="shared" ref="K53" si="27">SUM(K54:K56)</f>
        <v>0</v>
      </c>
      <c r="L53" s="28">
        <f t="shared" ref="L53" si="28">SUM(L54:L56)</f>
        <v>5646823.1699999999</v>
      </c>
    </row>
    <row r="54" spans="1:12" ht="110.25">
      <c r="A54" s="15" t="s">
        <v>156</v>
      </c>
      <c r="B54" s="3" t="s">
        <v>35</v>
      </c>
      <c r="C54" s="3" t="s">
        <v>36</v>
      </c>
      <c r="D54" s="3" t="s">
        <v>66</v>
      </c>
      <c r="E54" s="3" t="s">
        <v>67</v>
      </c>
      <c r="F54" s="3" t="s">
        <v>38</v>
      </c>
      <c r="G54" s="6">
        <v>5408687.4199999999</v>
      </c>
      <c r="H54" s="6">
        <v>0</v>
      </c>
      <c r="I54" s="6">
        <f t="shared" ref="I54:I56" si="29">G54+H54</f>
        <v>5408687.4199999999</v>
      </c>
      <c r="J54" s="6">
        <v>5408687.4199999999</v>
      </c>
      <c r="K54" s="6">
        <v>0</v>
      </c>
      <c r="L54" s="6">
        <f t="shared" ref="L54:L56" si="30">J54+K54</f>
        <v>5408687.4199999999</v>
      </c>
    </row>
    <row r="55" spans="1:12" ht="78.75">
      <c r="A55" s="15" t="s">
        <v>198</v>
      </c>
      <c r="B55" s="3" t="s">
        <v>35</v>
      </c>
      <c r="C55" s="3" t="s">
        <v>36</v>
      </c>
      <c r="D55" s="3" t="s">
        <v>66</v>
      </c>
      <c r="E55" s="3" t="s">
        <v>67</v>
      </c>
      <c r="F55" s="3" t="s">
        <v>39</v>
      </c>
      <c r="G55" s="6">
        <v>811897.75</v>
      </c>
      <c r="H55" s="6">
        <v>0</v>
      </c>
      <c r="I55" s="6">
        <f t="shared" si="29"/>
        <v>811897.75</v>
      </c>
      <c r="J55" s="6">
        <v>224897.75</v>
      </c>
      <c r="K55" s="6">
        <v>0</v>
      </c>
      <c r="L55" s="6">
        <f t="shared" si="30"/>
        <v>224897.75</v>
      </c>
    </row>
    <row r="56" spans="1:12" ht="63">
      <c r="A56" s="15" t="s">
        <v>21</v>
      </c>
      <c r="B56" s="3" t="s">
        <v>35</v>
      </c>
      <c r="C56" s="3" t="s">
        <v>36</v>
      </c>
      <c r="D56" s="3" t="s">
        <v>66</v>
      </c>
      <c r="E56" s="3" t="s">
        <v>67</v>
      </c>
      <c r="F56" s="3" t="s">
        <v>40</v>
      </c>
      <c r="G56" s="6">
        <v>13238</v>
      </c>
      <c r="H56" s="6">
        <v>0</v>
      </c>
      <c r="I56" s="6">
        <f t="shared" si="29"/>
        <v>13238</v>
      </c>
      <c r="J56" s="6">
        <v>13238</v>
      </c>
      <c r="K56" s="6">
        <v>0</v>
      </c>
      <c r="L56" s="6">
        <f t="shared" si="30"/>
        <v>13238</v>
      </c>
    </row>
    <row r="57" spans="1:12" ht="34.5" customHeight="1">
      <c r="A57" s="37" t="s">
        <v>247</v>
      </c>
      <c r="B57" s="38" t="s">
        <v>35</v>
      </c>
      <c r="C57" s="38" t="s">
        <v>36</v>
      </c>
      <c r="D57" s="38" t="s">
        <v>244</v>
      </c>
      <c r="E57" s="38" t="s">
        <v>149</v>
      </c>
      <c r="F57" s="38" t="s">
        <v>213</v>
      </c>
      <c r="G57" s="39">
        <f>G58</f>
        <v>224644888.90000001</v>
      </c>
      <c r="H57" s="39">
        <f t="shared" ref="H57:I57" si="31">H58</f>
        <v>0</v>
      </c>
      <c r="I57" s="39">
        <f t="shared" si="31"/>
        <v>224644888.90000001</v>
      </c>
      <c r="J57" s="39">
        <f>J58</f>
        <v>0</v>
      </c>
      <c r="K57" s="39">
        <f t="shared" ref="K57" si="32">K58</f>
        <v>0</v>
      </c>
      <c r="L57" s="39">
        <f t="shared" ref="L57" si="33">L58</f>
        <v>0</v>
      </c>
    </row>
    <row r="58" spans="1:12" ht="102" customHeight="1">
      <c r="A58" s="34" t="s">
        <v>246</v>
      </c>
      <c r="B58" s="35" t="s">
        <v>35</v>
      </c>
      <c r="C58" s="35" t="s">
        <v>36</v>
      </c>
      <c r="D58" s="35" t="s">
        <v>244</v>
      </c>
      <c r="E58" s="35" t="s">
        <v>245</v>
      </c>
      <c r="F58" s="35" t="s">
        <v>39</v>
      </c>
      <c r="G58" s="33">
        <v>224644888.90000001</v>
      </c>
      <c r="H58" s="6">
        <v>0</v>
      </c>
      <c r="I58" s="6">
        <f t="shared" ref="I58:I62" si="34">G58+H58</f>
        <v>224644888.90000001</v>
      </c>
      <c r="J58" s="33">
        <v>0</v>
      </c>
      <c r="K58" s="6">
        <v>0</v>
      </c>
      <c r="L58" s="6">
        <f t="shared" ref="L58:L62" si="35">J58+K58</f>
        <v>0</v>
      </c>
    </row>
    <row r="59" spans="1:12" ht="34.5" customHeight="1">
      <c r="A59" s="37" t="s">
        <v>248</v>
      </c>
      <c r="B59" s="38" t="s">
        <v>35</v>
      </c>
      <c r="C59" s="38" t="s">
        <v>36</v>
      </c>
      <c r="D59" s="38" t="s">
        <v>249</v>
      </c>
      <c r="E59" s="38" t="s">
        <v>149</v>
      </c>
      <c r="F59" s="38" t="s">
        <v>213</v>
      </c>
      <c r="G59" s="39">
        <f>SUM(G60:G62)</f>
        <v>8195172.6500000004</v>
      </c>
      <c r="H59" s="39">
        <f t="shared" ref="H59:L59" si="36">SUM(H60:H62)</f>
        <v>0</v>
      </c>
      <c r="I59" s="39">
        <f t="shared" si="36"/>
        <v>8195172.6500000004</v>
      </c>
      <c r="J59" s="39">
        <f t="shared" si="36"/>
        <v>8195172.6500000004</v>
      </c>
      <c r="K59" s="39">
        <f t="shared" si="36"/>
        <v>0</v>
      </c>
      <c r="L59" s="39">
        <f t="shared" si="36"/>
        <v>8195172.6500000004</v>
      </c>
    </row>
    <row r="60" spans="1:12" ht="216.75" customHeight="1">
      <c r="A60" s="34" t="s">
        <v>229</v>
      </c>
      <c r="B60" s="35" t="s">
        <v>35</v>
      </c>
      <c r="C60" s="35" t="s">
        <v>36</v>
      </c>
      <c r="D60" s="35" t="s">
        <v>249</v>
      </c>
      <c r="E60" s="35" t="s">
        <v>228</v>
      </c>
      <c r="F60" s="35" t="s">
        <v>38</v>
      </c>
      <c r="G60" s="33">
        <v>390600</v>
      </c>
      <c r="H60" s="6">
        <v>0</v>
      </c>
      <c r="I60" s="6">
        <f t="shared" si="34"/>
        <v>390600</v>
      </c>
      <c r="J60" s="33">
        <v>390600</v>
      </c>
      <c r="K60" s="6">
        <v>0</v>
      </c>
      <c r="L60" s="6">
        <f t="shared" si="35"/>
        <v>390600</v>
      </c>
    </row>
    <row r="61" spans="1:12" ht="193.5" customHeight="1">
      <c r="A61" s="34" t="s">
        <v>251</v>
      </c>
      <c r="B61" s="35" t="s">
        <v>35</v>
      </c>
      <c r="C61" s="35" t="s">
        <v>36</v>
      </c>
      <c r="D61" s="35" t="s">
        <v>249</v>
      </c>
      <c r="E61" s="35" t="s">
        <v>212</v>
      </c>
      <c r="F61" s="35" t="s">
        <v>38</v>
      </c>
      <c r="G61" s="33">
        <v>1554972.65</v>
      </c>
      <c r="H61" s="6">
        <v>0</v>
      </c>
      <c r="I61" s="6">
        <f t="shared" si="34"/>
        <v>1554972.65</v>
      </c>
      <c r="J61" s="33">
        <v>1554972.65</v>
      </c>
      <c r="K61" s="6">
        <v>0</v>
      </c>
      <c r="L61" s="6">
        <f t="shared" si="35"/>
        <v>1554972.65</v>
      </c>
    </row>
    <row r="62" spans="1:12" ht="261" customHeight="1">
      <c r="A62" s="34" t="s">
        <v>210</v>
      </c>
      <c r="B62" s="35" t="s">
        <v>35</v>
      </c>
      <c r="C62" s="35" t="s">
        <v>36</v>
      </c>
      <c r="D62" s="35" t="s">
        <v>249</v>
      </c>
      <c r="E62" s="35" t="s">
        <v>250</v>
      </c>
      <c r="F62" s="35" t="s">
        <v>38</v>
      </c>
      <c r="G62" s="33">
        <v>6249600</v>
      </c>
      <c r="H62" s="6">
        <v>0</v>
      </c>
      <c r="I62" s="6">
        <f t="shared" si="34"/>
        <v>6249600</v>
      </c>
      <c r="J62" s="33">
        <v>6249600</v>
      </c>
      <c r="K62" s="6">
        <v>0</v>
      </c>
      <c r="L62" s="6">
        <f t="shared" si="35"/>
        <v>6249600</v>
      </c>
    </row>
    <row r="63" spans="1:12" s="10" customFormat="1" ht="56.25">
      <c r="A63" s="17" t="s">
        <v>118</v>
      </c>
      <c r="B63" s="19" t="s">
        <v>46</v>
      </c>
      <c r="C63" s="19" t="s">
        <v>36</v>
      </c>
      <c r="D63" s="19" t="s">
        <v>104</v>
      </c>
      <c r="E63" s="19" t="s">
        <v>149</v>
      </c>
      <c r="F63" s="19"/>
      <c r="G63" s="22">
        <f>G64+G71+G78+G87+G92+G94</f>
        <v>50794324.930000007</v>
      </c>
      <c r="H63" s="22">
        <f t="shared" ref="H63:L63" si="37">H64+H71+H78+H87+H92+H94</f>
        <v>0</v>
      </c>
      <c r="I63" s="22">
        <f t="shared" si="37"/>
        <v>47846391.320000008</v>
      </c>
      <c r="J63" s="22">
        <f t="shared" si="37"/>
        <v>51862879.49000001</v>
      </c>
      <c r="K63" s="22">
        <f t="shared" si="37"/>
        <v>0</v>
      </c>
      <c r="L63" s="22">
        <f t="shared" si="37"/>
        <v>48914945.890000001</v>
      </c>
    </row>
    <row r="64" spans="1:12" s="9" customFormat="1" ht="47.25">
      <c r="A64" s="23" t="s">
        <v>119</v>
      </c>
      <c r="B64" s="27" t="s">
        <v>46</v>
      </c>
      <c r="C64" s="27" t="s">
        <v>36</v>
      </c>
      <c r="D64" s="27" t="s">
        <v>35</v>
      </c>
      <c r="E64" s="27" t="s">
        <v>149</v>
      </c>
      <c r="F64" s="27"/>
      <c r="G64" s="28">
        <f>SUM(G65:G70)</f>
        <v>10335356.18</v>
      </c>
      <c r="H64" s="28">
        <f t="shared" ref="H64:I64" si="38">SUM(H65:H70)</f>
        <v>0</v>
      </c>
      <c r="I64" s="28">
        <f t="shared" si="38"/>
        <v>10335356.18</v>
      </c>
      <c r="J64" s="28">
        <f>SUM(J65:J70)</f>
        <v>10272116.18</v>
      </c>
      <c r="K64" s="28">
        <f t="shared" ref="K64" si="39">SUM(K65:K70)</f>
        <v>0</v>
      </c>
      <c r="L64" s="28">
        <f t="shared" ref="L64" si="40">SUM(L65:L70)</f>
        <v>10272116.18</v>
      </c>
    </row>
    <row r="65" spans="1:12" ht="98.25" customHeight="1">
      <c r="A65" s="15" t="s">
        <v>157</v>
      </c>
      <c r="B65" s="3" t="s">
        <v>46</v>
      </c>
      <c r="C65" s="3" t="s">
        <v>36</v>
      </c>
      <c r="D65" s="3" t="s">
        <v>35</v>
      </c>
      <c r="E65" s="3" t="s">
        <v>68</v>
      </c>
      <c r="F65" s="3" t="s">
        <v>38</v>
      </c>
      <c r="G65" s="6">
        <v>9093171.1199999992</v>
      </c>
      <c r="H65" s="6">
        <v>0</v>
      </c>
      <c r="I65" s="6">
        <f t="shared" ref="I65:I70" si="41">G65+H65</f>
        <v>9093171.1199999992</v>
      </c>
      <c r="J65" s="6">
        <v>9093171.1199999992</v>
      </c>
      <c r="K65" s="6">
        <v>0</v>
      </c>
      <c r="L65" s="6">
        <f t="shared" ref="L65:L70" si="42">J65+K65</f>
        <v>9093171.1199999992</v>
      </c>
    </row>
    <row r="66" spans="1:12" ht="66" customHeight="1">
      <c r="A66" s="15" t="s">
        <v>199</v>
      </c>
      <c r="B66" s="3" t="s">
        <v>46</v>
      </c>
      <c r="C66" s="3" t="s">
        <v>36</v>
      </c>
      <c r="D66" s="3" t="s">
        <v>35</v>
      </c>
      <c r="E66" s="3" t="s">
        <v>68</v>
      </c>
      <c r="F66" s="3" t="s">
        <v>39</v>
      </c>
      <c r="G66" s="6">
        <v>950543.1</v>
      </c>
      <c r="H66" s="6">
        <v>0</v>
      </c>
      <c r="I66" s="6">
        <f t="shared" si="41"/>
        <v>950543.1</v>
      </c>
      <c r="J66" s="6">
        <v>950543.33</v>
      </c>
      <c r="K66" s="6">
        <v>0</v>
      </c>
      <c r="L66" s="6">
        <f t="shared" si="42"/>
        <v>950543.33</v>
      </c>
    </row>
    <row r="67" spans="1:12" ht="48" customHeight="1">
      <c r="A67" s="15" t="s">
        <v>22</v>
      </c>
      <c r="B67" s="3" t="s">
        <v>46</v>
      </c>
      <c r="C67" s="3" t="s">
        <v>36</v>
      </c>
      <c r="D67" s="3" t="s">
        <v>35</v>
      </c>
      <c r="E67" s="3" t="s">
        <v>68</v>
      </c>
      <c r="F67" s="3" t="s">
        <v>40</v>
      </c>
      <c r="G67" s="6">
        <v>39149.730000000003</v>
      </c>
      <c r="H67" s="6">
        <v>0</v>
      </c>
      <c r="I67" s="6">
        <f t="shared" si="41"/>
        <v>39149.730000000003</v>
      </c>
      <c r="J67" s="6">
        <v>39149.730000000003</v>
      </c>
      <c r="K67" s="6">
        <v>0</v>
      </c>
      <c r="L67" s="6">
        <f t="shared" si="42"/>
        <v>39149.730000000003</v>
      </c>
    </row>
    <row r="68" spans="1:12" ht="47.25" customHeight="1">
      <c r="A68" s="15" t="s">
        <v>176</v>
      </c>
      <c r="B68" s="3" t="s">
        <v>46</v>
      </c>
      <c r="C68" s="3" t="s">
        <v>36</v>
      </c>
      <c r="D68" s="3" t="s">
        <v>35</v>
      </c>
      <c r="E68" s="3" t="s">
        <v>42</v>
      </c>
      <c r="F68" s="3" t="s">
        <v>39</v>
      </c>
      <c r="G68" s="6">
        <v>102432</v>
      </c>
      <c r="H68" s="6">
        <v>0</v>
      </c>
      <c r="I68" s="6">
        <f t="shared" si="41"/>
        <v>102432</v>
      </c>
      <c r="J68" s="6">
        <v>102432</v>
      </c>
      <c r="K68" s="6">
        <v>0</v>
      </c>
      <c r="L68" s="6">
        <f t="shared" si="42"/>
        <v>102432</v>
      </c>
    </row>
    <row r="69" spans="1:12" ht="47.25" customHeight="1">
      <c r="A69" s="15" t="s">
        <v>172</v>
      </c>
      <c r="B69" s="3" t="s">
        <v>46</v>
      </c>
      <c r="C69" s="3" t="s">
        <v>36</v>
      </c>
      <c r="D69" s="3" t="s">
        <v>35</v>
      </c>
      <c r="E69" s="3" t="s">
        <v>43</v>
      </c>
      <c r="F69" s="3" t="s">
        <v>39</v>
      </c>
      <c r="G69" s="6">
        <v>86820.23</v>
      </c>
      <c r="H69" s="6">
        <v>0</v>
      </c>
      <c r="I69" s="6">
        <f t="shared" si="41"/>
        <v>86820.23</v>
      </c>
      <c r="J69" s="6">
        <v>86820</v>
      </c>
      <c r="K69" s="6">
        <v>0</v>
      </c>
      <c r="L69" s="6">
        <f t="shared" si="42"/>
        <v>86820</v>
      </c>
    </row>
    <row r="70" spans="1:12" ht="63">
      <c r="A70" s="15" t="s">
        <v>173</v>
      </c>
      <c r="B70" s="3" t="s">
        <v>46</v>
      </c>
      <c r="C70" s="3" t="s">
        <v>36</v>
      </c>
      <c r="D70" s="3" t="s">
        <v>35</v>
      </c>
      <c r="E70" s="3" t="s">
        <v>44</v>
      </c>
      <c r="F70" s="3" t="s">
        <v>39</v>
      </c>
      <c r="G70" s="6">
        <v>63240</v>
      </c>
      <c r="H70" s="6">
        <v>0</v>
      </c>
      <c r="I70" s="6">
        <f t="shared" si="41"/>
        <v>63240</v>
      </c>
      <c r="J70" s="6">
        <v>0</v>
      </c>
      <c r="K70" s="6">
        <v>0</v>
      </c>
      <c r="L70" s="6">
        <f t="shared" si="42"/>
        <v>0</v>
      </c>
    </row>
    <row r="71" spans="1:12" s="9" customFormat="1" ht="32.25" customHeight="1">
      <c r="A71" s="23" t="s">
        <v>120</v>
      </c>
      <c r="B71" s="27" t="s">
        <v>46</v>
      </c>
      <c r="C71" s="27" t="s">
        <v>36</v>
      </c>
      <c r="D71" s="27" t="s">
        <v>46</v>
      </c>
      <c r="E71" s="27" t="s">
        <v>149</v>
      </c>
      <c r="F71" s="27"/>
      <c r="G71" s="28">
        <f>SUM(G72:G77)</f>
        <v>23143274.41</v>
      </c>
      <c r="H71" s="28">
        <f t="shared" ref="H71:I71" si="43">SUM(H72:H77)</f>
        <v>0</v>
      </c>
      <c r="I71" s="28">
        <f t="shared" si="43"/>
        <v>23143274.41</v>
      </c>
      <c r="J71" s="28">
        <f>SUM(J72:J77)</f>
        <v>23915524.41</v>
      </c>
      <c r="K71" s="28">
        <f t="shared" ref="K71" si="44">SUM(K72:K77)</f>
        <v>0</v>
      </c>
      <c r="L71" s="28">
        <f t="shared" ref="L71" si="45">SUM(L72:L77)</f>
        <v>23915524.41</v>
      </c>
    </row>
    <row r="72" spans="1:12" s="36" customFormat="1" ht="67.5" customHeight="1">
      <c r="A72" s="15" t="s">
        <v>219</v>
      </c>
      <c r="B72" s="3" t="s">
        <v>46</v>
      </c>
      <c r="C72" s="3" t="s">
        <v>36</v>
      </c>
      <c r="D72" s="3" t="s">
        <v>46</v>
      </c>
      <c r="E72" s="3" t="s">
        <v>218</v>
      </c>
      <c r="F72" s="3" t="s">
        <v>70</v>
      </c>
      <c r="G72" s="33">
        <v>6179843.25</v>
      </c>
      <c r="H72" s="6">
        <v>0</v>
      </c>
      <c r="I72" s="6">
        <f t="shared" ref="I72:I75" si="46">G72+H72</f>
        <v>6179843.25</v>
      </c>
      <c r="J72" s="33">
        <v>6179843.25</v>
      </c>
      <c r="K72" s="6">
        <v>0</v>
      </c>
      <c r="L72" s="6">
        <f t="shared" ref="L72:L77" si="47">J72+K72</f>
        <v>6179843.25</v>
      </c>
    </row>
    <row r="73" spans="1:12" s="36" customFormat="1" ht="112.5" customHeight="1">
      <c r="A73" s="15" t="s">
        <v>11</v>
      </c>
      <c r="B73" s="3" t="s">
        <v>46</v>
      </c>
      <c r="C73" s="3" t="s">
        <v>36</v>
      </c>
      <c r="D73" s="3" t="s">
        <v>46</v>
      </c>
      <c r="E73" s="3" t="s">
        <v>69</v>
      </c>
      <c r="F73" s="3" t="s">
        <v>70</v>
      </c>
      <c r="G73" s="33">
        <v>15445000</v>
      </c>
      <c r="H73" s="6">
        <v>0</v>
      </c>
      <c r="I73" s="6">
        <f t="shared" si="46"/>
        <v>15445000</v>
      </c>
      <c r="J73" s="33">
        <v>16217250</v>
      </c>
      <c r="K73" s="6">
        <v>0</v>
      </c>
      <c r="L73" s="6">
        <f t="shared" si="47"/>
        <v>16217250</v>
      </c>
    </row>
    <row r="74" spans="1:12" ht="110.25" customHeight="1">
      <c r="A74" s="15" t="s">
        <v>12</v>
      </c>
      <c r="B74" s="3" t="s">
        <v>46</v>
      </c>
      <c r="C74" s="3" t="s">
        <v>36</v>
      </c>
      <c r="D74" s="3" t="s">
        <v>46</v>
      </c>
      <c r="E74" s="3" t="s">
        <v>71</v>
      </c>
      <c r="F74" s="3" t="s">
        <v>70</v>
      </c>
      <c r="G74" s="6">
        <v>18431.16</v>
      </c>
      <c r="H74" s="6">
        <v>0</v>
      </c>
      <c r="I74" s="6">
        <f t="shared" si="46"/>
        <v>18431.16</v>
      </c>
      <c r="J74" s="6">
        <v>18431.16</v>
      </c>
      <c r="K74" s="6">
        <v>0</v>
      </c>
      <c r="L74" s="6">
        <f t="shared" si="47"/>
        <v>18431.16</v>
      </c>
    </row>
    <row r="75" spans="1:12" ht="113.25" customHeight="1">
      <c r="A75" s="15" t="s">
        <v>13</v>
      </c>
      <c r="B75" s="3" t="s">
        <v>46</v>
      </c>
      <c r="C75" s="3" t="s">
        <v>36</v>
      </c>
      <c r="D75" s="3" t="s">
        <v>46</v>
      </c>
      <c r="E75" s="3" t="s">
        <v>72</v>
      </c>
      <c r="F75" s="3" t="s">
        <v>70</v>
      </c>
      <c r="G75" s="6">
        <v>1500000</v>
      </c>
      <c r="H75" s="6">
        <v>0</v>
      </c>
      <c r="I75" s="6">
        <f t="shared" si="46"/>
        <v>1500000</v>
      </c>
      <c r="J75" s="6">
        <v>1500000</v>
      </c>
      <c r="K75" s="6">
        <v>0</v>
      </c>
      <c r="L75" s="6">
        <f t="shared" si="47"/>
        <v>1500000</v>
      </c>
    </row>
    <row r="76" spans="1:12" ht="109.5" customHeight="1">
      <c r="A76" s="15" t="s">
        <v>15</v>
      </c>
      <c r="B76" s="3" t="s">
        <v>46</v>
      </c>
      <c r="C76" s="3" t="s">
        <v>36</v>
      </c>
      <c r="D76" s="3" t="s">
        <v>46</v>
      </c>
      <c r="E76" s="3" t="s">
        <v>73</v>
      </c>
      <c r="F76" s="3" t="s">
        <v>70</v>
      </c>
      <c r="G76" s="6">
        <v>0</v>
      </c>
      <c r="H76" s="6">
        <v>0</v>
      </c>
      <c r="I76" s="6">
        <f t="shared" ref="I76:I77" si="48">G76+H76</f>
        <v>0</v>
      </c>
      <c r="J76" s="6">
        <v>0</v>
      </c>
      <c r="K76" s="6">
        <v>0</v>
      </c>
      <c r="L76" s="6">
        <f t="shared" si="47"/>
        <v>0</v>
      </c>
    </row>
    <row r="77" spans="1:12" ht="110.25" customHeight="1">
      <c r="A77" s="15" t="s">
        <v>16</v>
      </c>
      <c r="B77" s="3" t="s">
        <v>46</v>
      </c>
      <c r="C77" s="3" t="s">
        <v>36</v>
      </c>
      <c r="D77" s="3" t="s">
        <v>46</v>
      </c>
      <c r="E77" s="3" t="s">
        <v>74</v>
      </c>
      <c r="F77" s="3" t="s">
        <v>70</v>
      </c>
      <c r="G77" s="6">
        <v>0</v>
      </c>
      <c r="H77" s="6">
        <v>0</v>
      </c>
      <c r="I77" s="6">
        <f t="shared" si="48"/>
        <v>0</v>
      </c>
      <c r="J77" s="6">
        <v>0</v>
      </c>
      <c r="K77" s="6">
        <v>0</v>
      </c>
      <c r="L77" s="6">
        <f t="shared" si="47"/>
        <v>0</v>
      </c>
    </row>
    <row r="78" spans="1:12" s="9" customFormat="1" ht="31.5">
      <c r="A78" s="23" t="s">
        <v>121</v>
      </c>
      <c r="B78" s="27" t="s">
        <v>46</v>
      </c>
      <c r="C78" s="27" t="s">
        <v>36</v>
      </c>
      <c r="D78" s="27" t="s">
        <v>49</v>
      </c>
      <c r="E78" s="27" t="s">
        <v>149</v>
      </c>
      <c r="F78" s="27"/>
      <c r="G78" s="28">
        <f>SUM(G79:G86)</f>
        <v>13682391.5</v>
      </c>
      <c r="H78" s="28">
        <f t="shared" ref="H78:I78" si="49">SUM(H79:H86)</f>
        <v>0</v>
      </c>
      <c r="I78" s="28">
        <f t="shared" si="49"/>
        <v>10734457.890000001</v>
      </c>
      <c r="J78" s="28">
        <f>SUM(J79:J86)</f>
        <v>14041936.060000002</v>
      </c>
      <c r="K78" s="28">
        <f t="shared" ref="K78" si="50">SUM(K79:K86)</f>
        <v>0</v>
      </c>
      <c r="L78" s="28">
        <f t="shared" ref="L78" si="51">SUM(L79:L86)</f>
        <v>11094002.460000001</v>
      </c>
    </row>
    <row r="79" spans="1:12" ht="46.5" customHeight="1">
      <c r="A79" s="15" t="s">
        <v>176</v>
      </c>
      <c r="B79" s="3" t="s">
        <v>46</v>
      </c>
      <c r="C79" s="3" t="s">
        <v>36</v>
      </c>
      <c r="D79" s="3" t="s">
        <v>49</v>
      </c>
      <c r="E79" s="3" t="s">
        <v>42</v>
      </c>
      <c r="F79" s="3" t="s">
        <v>39</v>
      </c>
      <c r="G79" s="6">
        <v>81788</v>
      </c>
      <c r="H79" s="6">
        <v>0</v>
      </c>
      <c r="I79" s="6">
        <f t="shared" ref="I79:I83" si="52">G79+H79</f>
        <v>81788</v>
      </c>
      <c r="J79" s="6">
        <v>81788</v>
      </c>
      <c r="K79" s="6">
        <v>0</v>
      </c>
      <c r="L79" s="6">
        <f t="shared" ref="L79:L86" si="53">J79+K79</f>
        <v>81788</v>
      </c>
    </row>
    <row r="80" spans="1:12" ht="96.75" customHeight="1">
      <c r="A80" s="15" t="s">
        <v>158</v>
      </c>
      <c r="B80" s="3" t="s">
        <v>46</v>
      </c>
      <c r="C80" s="3" t="s">
        <v>36</v>
      </c>
      <c r="D80" s="3" t="s">
        <v>49</v>
      </c>
      <c r="E80" s="3" t="s">
        <v>75</v>
      </c>
      <c r="F80" s="3" t="s">
        <v>38</v>
      </c>
      <c r="G80" s="6">
        <v>2870910</v>
      </c>
      <c r="H80" s="6">
        <v>0</v>
      </c>
      <c r="I80" s="6">
        <f t="shared" si="52"/>
        <v>2870910</v>
      </c>
      <c r="J80" s="6">
        <v>2870910</v>
      </c>
      <c r="K80" s="6">
        <v>0</v>
      </c>
      <c r="L80" s="6">
        <f t="shared" si="53"/>
        <v>2870910</v>
      </c>
    </row>
    <row r="81" spans="1:12" ht="63.75" customHeight="1">
      <c r="A81" s="15" t="s">
        <v>200</v>
      </c>
      <c r="B81" s="3" t="s">
        <v>46</v>
      </c>
      <c r="C81" s="3" t="s">
        <v>36</v>
      </c>
      <c r="D81" s="3" t="s">
        <v>49</v>
      </c>
      <c r="E81" s="3" t="s">
        <v>75</v>
      </c>
      <c r="F81" s="3" t="s">
        <v>39</v>
      </c>
      <c r="G81" s="6">
        <v>568492.06000000006</v>
      </c>
      <c r="H81" s="6">
        <v>0</v>
      </c>
      <c r="I81" s="6">
        <f t="shared" si="52"/>
        <v>568492.06000000006</v>
      </c>
      <c r="J81" s="6">
        <v>568492.06000000006</v>
      </c>
      <c r="K81" s="6">
        <v>0</v>
      </c>
      <c r="L81" s="6">
        <f t="shared" si="53"/>
        <v>568492.06000000006</v>
      </c>
    </row>
    <row r="82" spans="1:12" ht="102" customHeight="1">
      <c r="A82" s="15" t="s">
        <v>261</v>
      </c>
      <c r="B82" s="3" t="s">
        <v>46</v>
      </c>
      <c r="C82" s="3" t="s">
        <v>36</v>
      </c>
      <c r="D82" s="3" t="s">
        <v>255</v>
      </c>
      <c r="E82" s="3" t="s">
        <v>218</v>
      </c>
      <c r="F82" s="3" t="s">
        <v>38</v>
      </c>
      <c r="G82" s="6">
        <v>2947933.61</v>
      </c>
      <c r="H82" s="6"/>
      <c r="I82" s="6"/>
      <c r="J82" s="6">
        <v>2947933.6</v>
      </c>
      <c r="K82" s="6"/>
      <c r="L82" s="6"/>
    </row>
    <row r="83" spans="1:12" ht="157.5">
      <c r="A83" s="15" t="s">
        <v>159</v>
      </c>
      <c r="B83" s="3" t="s">
        <v>46</v>
      </c>
      <c r="C83" s="3" t="s">
        <v>36</v>
      </c>
      <c r="D83" s="3" t="s">
        <v>49</v>
      </c>
      <c r="E83" s="3" t="s">
        <v>76</v>
      </c>
      <c r="F83" s="3" t="s">
        <v>38</v>
      </c>
      <c r="G83" s="6">
        <v>5341234.4400000004</v>
      </c>
      <c r="H83" s="6">
        <v>0</v>
      </c>
      <c r="I83" s="6">
        <f t="shared" si="52"/>
        <v>5341234.4400000004</v>
      </c>
      <c r="J83" s="6">
        <v>5341234.4400000004</v>
      </c>
      <c r="K83" s="6">
        <v>0</v>
      </c>
      <c r="L83" s="6">
        <f t="shared" si="53"/>
        <v>5341234.4400000004</v>
      </c>
    </row>
    <row r="84" spans="1:12" ht="112.5" customHeight="1">
      <c r="A84" s="15" t="s">
        <v>201</v>
      </c>
      <c r="B84" s="3" t="s">
        <v>46</v>
      </c>
      <c r="C84" s="3" t="s">
        <v>36</v>
      </c>
      <c r="D84" s="3" t="s">
        <v>49</v>
      </c>
      <c r="E84" s="3" t="s">
        <v>76</v>
      </c>
      <c r="F84" s="3" t="s">
        <v>39</v>
      </c>
      <c r="G84" s="6">
        <v>1830983.56</v>
      </c>
      <c r="H84" s="6">
        <v>0</v>
      </c>
      <c r="I84" s="6">
        <f t="shared" ref="I84:I86" si="54">G84+H84</f>
        <v>1830983.56</v>
      </c>
      <c r="J84" s="6">
        <v>2189798.56</v>
      </c>
      <c r="K84" s="6">
        <v>0</v>
      </c>
      <c r="L84" s="6">
        <f t="shared" si="53"/>
        <v>2189798.56</v>
      </c>
    </row>
    <row r="85" spans="1:12" ht="96" customHeight="1">
      <c r="A85" s="15" t="s">
        <v>150</v>
      </c>
      <c r="B85" s="3" t="s">
        <v>46</v>
      </c>
      <c r="C85" s="3" t="s">
        <v>36</v>
      </c>
      <c r="D85" s="3" t="s">
        <v>49</v>
      </c>
      <c r="E85" s="3" t="s">
        <v>76</v>
      </c>
      <c r="F85" s="3" t="s">
        <v>40</v>
      </c>
      <c r="G85" s="33">
        <v>4082</v>
      </c>
      <c r="H85" s="6">
        <v>0</v>
      </c>
      <c r="I85" s="6">
        <f t="shared" si="54"/>
        <v>4082</v>
      </c>
      <c r="J85" s="33">
        <v>4082</v>
      </c>
      <c r="K85" s="6">
        <v>0</v>
      </c>
      <c r="L85" s="6">
        <f t="shared" si="53"/>
        <v>4082</v>
      </c>
    </row>
    <row r="86" spans="1:12" ht="78" customHeight="1">
      <c r="A86" s="15" t="s">
        <v>134</v>
      </c>
      <c r="B86" s="3" t="s">
        <v>46</v>
      </c>
      <c r="C86" s="3" t="s">
        <v>36</v>
      </c>
      <c r="D86" s="3" t="s">
        <v>49</v>
      </c>
      <c r="E86" s="3" t="s">
        <v>133</v>
      </c>
      <c r="F86" s="3" t="s">
        <v>39</v>
      </c>
      <c r="G86" s="33">
        <v>36967.83</v>
      </c>
      <c r="H86" s="6">
        <v>0</v>
      </c>
      <c r="I86" s="6">
        <f t="shared" si="54"/>
        <v>36967.83</v>
      </c>
      <c r="J86" s="33">
        <v>37697.4</v>
      </c>
      <c r="K86" s="6">
        <v>0</v>
      </c>
      <c r="L86" s="6">
        <f t="shared" si="53"/>
        <v>37697.4</v>
      </c>
    </row>
    <row r="87" spans="1:12" s="9" customFormat="1" ht="15.75">
      <c r="A87" s="29" t="s">
        <v>122</v>
      </c>
      <c r="B87" s="27" t="s">
        <v>46</v>
      </c>
      <c r="C87" s="27" t="s">
        <v>36</v>
      </c>
      <c r="D87" s="27" t="s">
        <v>52</v>
      </c>
      <c r="E87" s="27" t="s">
        <v>149</v>
      </c>
      <c r="F87" s="27"/>
      <c r="G87" s="28">
        <f>SUM(G88:G91)</f>
        <v>3451302.84</v>
      </c>
      <c r="H87" s="28">
        <f t="shared" ref="H87:I87" si="55">SUM(H88:H91)</f>
        <v>0</v>
      </c>
      <c r="I87" s="28">
        <f t="shared" si="55"/>
        <v>3451302.84</v>
      </c>
      <c r="J87" s="28">
        <f>SUM(J88:J91)</f>
        <v>3451302.84</v>
      </c>
      <c r="K87" s="28">
        <f t="shared" ref="K87" si="56">SUM(K88:K91)</f>
        <v>0</v>
      </c>
      <c r="L87" s="28">
        <f t="shared" ref="L87" si="57">SUM(L88:L91)</f>
        <v>3451302.84</v>
      </c>
    </row>
    <row r="88" spans="1:12" ht="79.5" customHeight="1">
      <c r="A88" s="15" t="s">
        <v>160</v>
      </c>
      <c r="B88" s="3" t="s">
        <v>46</v>
      </c>
      <c r="C88" s="3" t="s">
        <v>36</v>
      </c>
      <c r="D88" s="3" t="s">
        <v>52</v>
      </c>
      <c r="E88" s="3" t="s">
        <v>77</v>
      </c>
      <c r="F88" s="3" t="s">
        <v>38</v>
      </c>
      <c r="G88" s="6">
        <v>2889357.73</v>
      </c>
      <c r="H88" s="6">
        <v>0</v>
      </c>
      <c r="I88" s="6">
        <f t="shared" ref="I88:I91" si="58">G88+H88</f>
        <v>2889357.73</v>
      </c>
      <c r="J88" s="6">
        <v>2889357.73</v>
      </c>
      <c r="K88" s="6">
        <v>0</v>
      </c>
      <c r="L88" s="6">
        <f t="shared" ref="L88:L91" si="59">J88+K88</f>
        <v>2889357.73</v>
      </c>
    </row>
    <row r="89" spans="1:12" ht="47.25" customHeight="1">
      <c r="A89" s="15" t="s">
        <v>202</v>
      </c>
      <c r="B89" s="3" t="s">
        <v>46</v>
      </c>
      <c r="C89" s="3" t="s">
        <v>36</v>
      </c>
      <c r="D89" s="3" t="s">
        <v>52</v>
      </c>
      <c r="E89" s="3" t="s">
        <v>77</v>
      </c>
      <c r="F89" s="3" t="s">
        <v>39</v>
      </c>
      <c r="G89" s="6">
        <v>477454.05</v>
      </c>
      <c r="H89" s="6">
        <v>0</v>
      </c>
      <c r="I89" s="6">
        <f t="shared" si="58"/>
        <v>477454.05</v>
      </c>
      <c r="J89" s="6">
        <v>477454.05</v>
      </c>
      <c r="K89" s="6">
        <v>0</v>
      </c>
      <c r="L89" s="6">
        <f t="shared" si="59"/>
        <v>477454.05</v>
      </c>
    </row>
    <row r="90" spans="1:12" ht="32.25" customHeight="1">
      <c r="A90" s="15" t="s">
        <v>23</v>
      </c>
      <c r="B90" s="3" t="s">
        <v>46</v>
      </c>
      <c r="C90" s="3" t="s">
        <v>36</v>
      </c>
      <c r="D90" s="3" t="s">
        <v>52</v>
      </c>
      <c r="E90" s="3" t="s">
        <v>77</v>
      </c>
      <c r="F90" s="3" t="s">
        <v>40</v>
      </c>
      <c r="G90" s="6">
        <v>18369.34</v>
      </c>
      <c r="H90" s="6">
        <v>0</v>
      </c>
      <c r="I90" s="6">
        <f t="shared" si="58"/>
        <v>18369.34</v>
      </c>
      <c r="J90" s="6">
        <v>18369.34</v>
      </c>
      <c r="K90" s="6">
        <v>0</v>
      </c>
      <c r="L90" s="6">
        <f t="shared" si="59"/>
        <v>18369.34</v>
      </c>
    </row>
    <row r="91" spans="1:12" ht="48.75" customHeight="1">
      <c r="A91" s="15" t="s">
        <v>176</v>
      </c>
      <c r="B91" s="3" t="s">
        <v>46</v>
      </c>
      <c r="C91" s="3" t="s">
        <v>36</v>
      </c>
      <c r="D91" s="3" t="s">
        <v>52</v>
      </c>
      <c r="E91" s="3" t="s">
        <v>42</v>
      </c>
      <c r="F91" s="3" t="s">
        <v>39</v>
      </c>
      <c r="G91" s="6">
        <v>66121.72</v>
      </c>
      <c r="H91" s="6">
        <v>0</v>
      </c>
      <c r="I91" s="6">
        <f t="shared" si="58"/>
        <v>66121.72</v>
      </c>
      <c r="J91" s="6">
        <v>66121.72</v>
      </c>
      <c r="K91" s="6">
        <v>0</v>
      </c>
      <c r="L91" s="6">
        <f t="shared" si="59"/>
        <v>66121.72</v>
      </c>
    </row>
    <row r="92" spans="1:12" s="9" customFormat="1" ht="22.5" customHeight="1">
      <c r="A92" s="23" t="s">
        <v>123</v>
      </c>
      <c r="B92" s="27" t="s">
        <v>46</v>
      </c>
      <c r="C92" s="27" t="s">
        <v>36</v>
      </c>
      <c r="D92" s="27" t="s">
        <v>54</v>
      </c>
      <c r="E92" s="27" t="s">
        <v>149</v>
      </c>
      <c r="F92" s="27"/>
      <c r="G92" s="28">
        <f>SUM(G93:G93)</f>
        <v>182000</v>
      </c>
      <c r="H92" s="28">
        <f t="shared" ref="H92:I92" si="60">SUM(H93:H93)</f>
        <v>0</v>
      </c>
      <c r="I92" s="28">
        <f t="shared" si="60"/>
        <v>182000</v>
      </c>
      <c r="J92" s="28">
        <f>SUM(J93:J93)</f>
        <v>182000</v>
      </c>
      <c r="K92" s="28">
        <f t="shared" ref="K92" si="61">SUM(K93:K93)</f>
        <v>0</v>
      </c>
      <c r="L92" s="28">
        <f t="shared" ref="L92" si="62">SUM(L93:L93)</f>
        <v>182000</v>
      </c>
    </row>
    <row r="93" spans="1:12" ht="97.5" customHeight="1">
      <c r="A93" s="15" t="s">
        <v>203</v>
      </c>
      <c r="B93" s="3" t="s">
        <v>46</v>
      </c>
      <c r="C93" s="3" t="s">
        <v>36</v>
      </c>
      <c r="D93" s="3" t="s">
        <v>54</v>
      </c>
      <c r="E93" s="3" t="s">
        <v>78</v>
      </c>
      <c r="F93" s="3" t="s">
        <v>39</v>
      </c>
      <c r="G93" s="6">
        <v>182000</v>
      </c>
      <c r="H93" s="6">
        <v>0</v>
      </c>
      <c r="I93" s="6">
        <f t="shared" ref="I93" si="63">G93+H93</f>
        <v>182000</v>
      </c>
      <c r="J93" s="6">
        <v>182000</v>
      </c>
      <c r="K93" s="6">
        <v>0</v>
      </c>
      <c r="L93" s="6">
        <f t="shared" ref="L93" si="64">J93+K93</f>
        <v>182000</v>
      </c>
    </row>
    <row r="94" spans="1:12" s="9" customFormat="1" ht="51" customHeight="1">
      <c r="A94" s="23" t="s">
        <v>124</v>
      </c>
      <c r="B94" s="27" t="s">
        <v>46</v>
      </c>
      <c r="C94" s="27" t="s">
        <v>36</v>
      </c>
      <c r="D94" s="27" t="s">
        <v>34</v>
      </c>
      <c r="E94" s="27" t="s">
        <v>149</v>
      </c>
      <c r="F94" s="27"/>
      <c r="G94" s="28">
        <f>SUM(G95:G96)</f>
        <v>0</v>
      </c>
      <c r="H94" s="28">
        <f t="shared" ref="H94:I94" si="65">SUM(H95:H96)</f>
        <v>0</v>
      </c>
      <c r="I94" s="28">
        <f t="shared" si="65"/>
        <v>0</v>
      </c>
      <c r="J94" s="28">
        <f>SUM(J95:J96)</f>
        <v>0</v>
      </c>
      <c r="K94" s="28">
        <f t="shared" ref="K94" si="66">SUM(K95:K96)</f>
        <v>0</v>
      </c>
      <c r="L94" s="28">
        <f t="shared" ref="L94" si="67">SUM(L95:L96)</f>
        <v>0</v>
      </c>
    </row>
    <row r="95" spans="1:12" s="42" customFormat="1" ht="68.25" customHeight="1">
      <c r="A95" s="34" t="s">
        <v>219</v>
      </c>
      <c r="B95" s="35" t="s">
        <v>46</v>
      </c>
      <c r="C95" s="35" t="s">
        <v>36</v>
      </c>
      <c r="D95" s="35" t="s">
        <v>34</v>
      </c>
      <c r="E95" s="35" t="s">
        <v>218</v>
      </c>
      <c r="F95" s="35" t="s">
        <v>70</v>
      </c>
      <c r="G95" s="33">
        <v>0</v>
      </c>
      <c r="H95" s="6">
        <v>0</v>
      </c>
      <c r="I95" s="6">
        <f t="shared" ref="I95:I96" si="68">G95+H95</f>
        <v>0</v>
      </c>
      <c r="J95" s="33">
        <v>0</v>
      </c>
      <c r="K95" s="6">
        <v>0</v>
      </c>
      <c r="L95" s="6">
        <f t="shared" ref="L95:L96" si="69">J95+K95</f>
        <v>0</v>
      </c>
    </row>
    <row r="96" spans="1:12" ht="110.25">
      <c r="A96" s="15" t="s">
        <v>17</v>
      </c>
      <c r="B96" s="3" t="s">
        <v>46</v>
      </c>
      <c r="C96" s="3" t="s">
        <v>36</v>
      </c>
      <c r="D96" s="3" t="s">
        <v>34</v>
      </c>
      <c r="E96" s="3" t="s">
        <v>79</v>
      </c>
      <c r="F96" s="3" t="s">
        <v>70</v>
      </c>
      <c r="G96" s="6">
        <v>0</v>
      </c>
      <c r="H96" s="6">
        <v>0</v>
      </c>
      <c r="I96" s="6">
        <f t="shared" si="68"/>
        <v>0</v>
      </c>
      <c r="J96" s="6">
        <v>0</v>
      </c>
      <c r="K96" s="6">
        <v>0</v>
      </c>
      <c r="L96" s="6">
        <f t="shared" si="69"/>
        <v>0</v>
      </c>
    </row>
    <row r="97" spans="1:12" s="11" customFormat="1" ht="75">
      <c r="A97" s="17" t="s">
        <v>178</v>
      </c>
      <c r="B97" s="19" t="s">
        <v>52</v>
      </c>
      <c r="C97" s="19" t="s">
        <v>36</v>
      </c>
      <c r="D97" s="19" t="s">
        <v>104</v>
      </c>
      <c r="E97" s="19" t="s">
        <v>149</v>
      </c>
      <c r="F97" s="19"/>
      <c r="G97" s="22">
        <f t="shared" ref="G97:L97" si="70">G98+G100</f>
        <v>700000</v>
      </c>
      <c r="H97" s="22">
        <f t="shared" si="70"/>
        <v>0</v>
      </c>
      <c r="I97" s="22">
        <f t="shared" si="70"/>
        <v>600000</v>
      </c>
      <c r="J97" s="22">
        <f t="shared" si="70"/>
        <v>700000</v>
      </c>
      <c r="K97" s="22">
        <f t="shared" si="70"/>
        <v>0</v>
      </c>
      <c r="L97" s="22">
        <f t="shared" si="70"/>
        <v>600000</v>
      </c>
    </row>
    <row r="98" spans="1:12" s="9" customFormat="1" ht="47.25">
      <c r="A98" s="23" t="s">
        <v>125</v>
      </c>
      <c r="B98" s="27" t="s">
        <v>52</v>
      </c>
      <c r="C98" s="27" t="s">
        <v>36</v>
      </c>
      <c r="D98" s="27" t="s">
        <v>35</v>
      </c>
      <c r="E98" s="27" t="s">
        <v>149</v>
      </c>
      <c r="F98" s="27"/>
      <c r="G98" s="28">
        <f t="shared" ref="G98:L98" si="71">SUM(G99:G99)</f>
        <v>0</v>
      </c>
      <c r="H98" s="28">
        <f t="shared" si="71"/>
        <v>0</v>
      </c>
      <c r="I98" s="28">
        <f t="shared" si="71"/>
        <v>0</v>
      </c>
      <c r="J98" s="28">
        <f t="shared" si="71"/>
        <v>0</v>
      </c>
      <c r="K98" s="28">
        <f t="shared" si="71"/>
        <v>0</v>
      </c>
      <c r="L98" s="28">
        <f t="shared" si="71"/>
        <v>0</v>
      </c>
    </row>
    <row r="99" spans="1:12" ht="63.75" customHeight="1">
      <c r="A99" s="34" t="s">
        <v>190</v>
      </c>
      <c r="B99" s="3" t="s">
        <v>52</v>
      </c>
      <c r="C99" s="3" t="s">
        <v>36</v>
      </c>
      <c r="D99" s="3" t="s">
        <v>35</v>
      </c>
      <c r="E99" s="3" t="s">
        <v>81</v>
      </c>
      <c r="F99" s="3" t="s">
        <v>70</v>
      </c>
      <c r="G99" s="6">
        <v>0</v>
      </c>
      <c r="H99" s="6">
        <v>0</v>
      </c>
      <c r="I99" s="6">
        <f t="shared" ref="I99" si="72">G99+H99</f>
        <v>0</v>
      </c>
      <c r="J99" s="6">
        <v>0</v>
      </c>
      <c r="K99" s="6">
        <v>0</v>
      </c>
      <c r="L99" s="6">
        <f t="shared" ref="L99" si="73">J99+K99</f>
        <v>0</v>
      </c>
    </row>
    <row r="100" spans="1:12" s="9" customFormat="1" ht="47.25">
      <c r="A100" s="23" t="s">
        <v>126</v>
      </c>
      <c r="B100" s="27" t="s">
        <v>52</v>
      </c>
      <c r="C100" s="27" t="s">
        <v>36</v>
      </c>
      <c r="D100" s="27" t="s">
        <v>46</v>
      </c>
      <c r="E100" s="27" t="s">
        <v>149</v>
      </c>
      <c r="F100" s="27"/>
      <c r="G100" s="28">
        <f>SUM(G101:G102)</f>
        <v>700000</v>
      </c>
      <c r="H100" s="28">
        <f t="shared" ref="H100:J100" si="74">SUM(H101:H102)</f>
        <v>0</v>
      </c>
      <c r="I100" s="28">
        <f t="shared" si="74"/>
        <v>600000</v>
      </c>
      <c r="J100" s="28">
        <f t="shared" si="74"/>
        <v>700000</v>
      </c>
      <c r="K100" s="28">
        <f t="shared" ref="K100" si="75">SUM(K102:K102)</f>
        <v>0</v>
      </c>
      <c r="L100" s="28">
        <f t="shared" ref="L100" si="76">SUM(L102:L102)</f>
        <v>600000</v>
      </c>
    </row>
    <row r="101" spans="1:12" s="9" customFormat="1" ht="63">
      <c r="A101" s="15" t="s">
        <v>262</v>
      </c>
      <c r="B101" s="3" t="s">
        <v>52</v>
      </c>
      <c r="C101" s="3" t="s">
        <v>36</v>
      </c>
      <c r="D101" s="3" t="s">
        <v>46</v>
      </c>
      <c r="E101" s="3" t="s">
        <v>256</v>
      </c>
      <c r="F101" s="3" t="s">
        <v>70</v>
      </c>
      <c r="G101" s="33">
        <v>100000</v>
      </c>
      <c r="H101" s="33"/>
      <c r="I101" s="33"/>
      <c r="J101" s="33">
        <v>100000</v>
      </c>
      <c r="K101" s="28"/>
      <c r="L101" s="28"/>
    </row>
    <row r="102" spans="1:12" ht="94.5">
      <c r="A102" s="15" t="s">
        <v>164</v>
      </c>
      <c r="B102" s="3" t="s">
        <v>52</v>
      </c>
      <c r="C102" s="3" t="s">
        <v>36</v>
      </c>
      <c r="D102" s="3" t="s">
        <v>46</v>
      </c>
      <c r="E102" s="3" t="s">
        <v>83</v>
      </c>
      <c r="F102" s="3" t="s">
        <v>70</v>
      </c>
      <c r="G102" s="6">
        <v>600000</v>
      </c>
      <c r="H102" s="6">
        <v>0</v>
      </c>
      <c r="I102" s="6">
        <f t="shared" ref="I102" si="77">G102+H102</f>
        <v>600000</v>
      </c>
      <c r="J102" s="6">
        <v>600000</v>
      </c>
      <c r="K102" s="6">
        <v>0</v>
      </c>
      <c r="L102" s="6">
        <f t="shared" ref="L102" si="78">J102+K102</f>
        <v>600000</v>
      </c>
    </row>
    <row r="103" spans="1:12" s="10" customFormat="1" ht="75">
      <c r="A103" s="17" t="s">
        <v>127</v>
      </c>
      <c r="B103" s="19" t="s">
        <v>66</v>
      </c>
      <c r="C103" s="19" t="s">
        <v>36</v>
      </c>
      <c r="D103" s="19" t="s">
        <v>104</v>
      </c>
      <c r="E103" s="19" t="s">
        <v>149</v>
      </c>
      <c r="F103" s="19"/>
      <c r="G103" s="22">
        <f t="shared" ref="G103:L103" si="79">G104+G112+G115+G119+G124</f>
        <v>73815023.030000001</v>
      </c>
      <c r="H103" s="22">
        <f t="shared" si="79"/>
        <v>0</v>
      </c>
      <c r="I103" s="22">
        <f t="shared" si="79"/>
        <v>73511767.030000001</v>
      </c>
      <c r="J103" s="22">
        <f t="shared" si="79"/>
        <v>71627055.010000005</v>
      </c>
      <c r="K103" s="22">
        <f t="shared" si="79"/>
        <v>0</v>
      </c>
      <c r="L103" s="22">
        <f t="shared" si="79"/>
        <v>71323799.010000005</v>
      </c>
    </row>
    <row r="104" spans="1:12" s="9" customFormat="1" ht="47.25">
      <c r="A104" s="23" t="s">
        <v>128</v>
      </c>
      <c r="B104" s="27" t="s">
        <v>66</v>
      </c>
      <c r="C104" s="27" t="s">
        <v>36</v>
      </c>
      <c r="D104" s="27" t="s">
        <v>35</v>
      </c>
      <c r="E104" s="27" t="s">
        <v>149</v>
      </c>
      <c r="F104" s="27"/>
      <c r="G104" s="28">
        <f>SUM(G105:G111)</f>
        <v>71466939.010000005</v>
      </c>
      <c r="H104" s="28">
        <f t="shared" ref="H104:I104" si="80">SUM(H105:H111)</f>
        <v>0</v>
      </c>
      <c r="I104" s="28">
        <f t="shared" si="80"/>
        <v>71466939.010000005</v>
      </c>
      <c r="J104" s="28">
        <f>SUM(J105:J111)</f>
        <v>69523799.010000005</v>
      </c>
      <c r="K104" s="28">
        <f t="shared" ref="K104" si="81">SUM(K105:K111)</f>
        <v>0</v>
      </c>
      <c r="L104" s="28">
        <f t="shared" ref="L104" si="82">SUM(L105:L111)</f>
        <v>69523799.010000005</v>
      </c>
    </row>
    <row r="105" spans="1:12" ht="81.75" customHeight="1">
      <c r="A105" s="15" t="s">
        <v>161</v>
      </c>
      <c r="B105" s="3" t="s">
        <v>66</v>
      </c>
      <c r="C105" s="3" t="s">
        <v>36</v>
      </c>
      <c r="D105" s="3" t="s">
        <v>35</v>
      </c>
      <c r="E105" s="3" t="s">
        <v>84</v>
      </c>
      <c r="F105" s="3" t="s">
        <v>38</v>
      </c>
      <c r="G105" s="6">
        <v>2883202.96</v>
      </c>
      <c r="H105" s="6">
        <v>0</v>
      </c>
      <c r="I105" s="6">
        <f t="shared" ref="I105:I108" si="83">G105+H105</f>
        <v>2883202.96</v>
      </c>
      <c r="J105" s="6">
        <v>2883202.96</v>
      </c>
      <c r="K105" s="6">
        <v>0</v>
      </c>
      <c r="L105" s="6">
        <f t="shared" ref="L105:L111" si="84">J105+K105</f>
        <v>2883202.96</v>
      </c>
    </row>
    <row r="106" spans="1:12" ht="96" customHeight="1">
      <c r="A106" s="15" t="s">
        <v>162</v>
      </c>
      <c r="B106" s="3" t="s">
        <v>66</v>
      </c>
      <c r="C106" s="3" t="s">
        <v>36</v>
      </c>
      <c r="D106" s="3" t="s">
        <v>35</v>
      </c>
      <c r="E106" s="3" t="s">
        <v>85</v>
      </c>
      <c r="F106" s="3" t="s">
        <v>38</v>
      </c>
      <c r="G106" s="6">
        <v>52880739.539999999</v>
      </c>
      <c r="H106" s="6">
        <v>0</v>
      </c>
      <c r="I106" s="6">
        <f t="shared" si="83"/>
        <v>52880739.539999999</v>
      </c>
      <c r="J106" s="6">
        <v>52880739.539999999</v>
      </c>
      <c r="K106" s="6">
        <v>0</v>
      </c>
      <c r="L106" s="6">
        <f t="shared" si="84"/>
        <v>52880739.539999999</v>
      </c>
    </row>
    <row r="107" spans="1:12" ht="47.25" customHeight="1">
      <c r="A107" s="15" t="s">
        <v>205</v>
      </c>
      <c r="B107" s="3" t="s">
        <v>66</v>
      </c>
      <c r="C107" s="3" t="s">
        <v>36</v>
      </c>
      <c r="D107" s="3" t="s">
        <v>35</v>
      </c>
      <c r="E107" s="3" t="s">
        <v>85</v>
      </c>
      <c r="F107" s="3" t="s">
        <v>39</v>
      </c>
      <c r="G107" s="6">
        <v>985746.57</v>
      </c>
      <c r="H107" s="6">
        <v>0</v>
      </c>
      <c r="I107" s="6">
        <f t="shared" si="83"/>
        <v>985746.57</v>
      </c>
      <c r="J107" s="6">
        <v>985746.57</v>
      </c>
      <c r="K107" s="6">
        <v>0</v>
      </c>
      <c r="L107" s="6">
        <f t="shared" si="84"/>
        <v>985746.57</v>
      </c>
    </row>
    <row r="108" spans="1:12" ht="49.5" customHeight="1">
      <c r="A108" s="15" t="s">
        <v>24</v>
      </c>
      <c r="B108" s="3" t="s">
        <v>66</v>
      </c>
      <c r="C108" s="3" t="s">
        <v>36</v>
      </c>
      <c r="D108" s="3" t="s">
        <v>35</v>
      </c>
      <c r="E108" s="3" t="s">
        <v>85</v>
      </c>
      <c r="F108" s="3" t="s">
        <v>40</v>
      </c>
      <c r="G108" s="6">
        <v>4393.54</v>
      </c>
      <c r="H108" s="6">
        <v>0</v>
      </c>
      <c r="I108" s="6">
        <f t="shared" si="83"/>
        <v>4393.54</v>
      </c>
      <c r="J108" s="6">
        <v>4393.54</v>
      </c>
      <c r="K108" s="6">
        <v>0</v>
      </c>
      <c r="L108" s="6">
        <f t="shared" si="84"/>
        <v>4393.54</v>
      </c>
    </row>
    <row r="109" spans="1:12" ht="96.75" customHeight="1">
      <c r="A109" s="15" t="s">
        <v>163</v>
      </c>
      <c r="B109" s="3" t="s">
        <v>66</v>
      </c>
      <c r="C109" s="3" t="s">
        <v>36</v>
      </c>
      <c r="D109" s="3" t="s">
        <v>35</v>
      </c>
      <c r="E109" s="3" t="s">
        <v>87</v>
      </c>
      <c r="F109" s="3" t="s">
        <v>38</v>
      </c>
      <c r="G109" s="6">
        <v>9675900.2899999991</v>
      </c>
      <c r="H109" s="6">
        <v>0</v>
      </c>
      <c r="I109" s="6">
        <f t="shared" ref="I109:I111" si="85">G109+H109</f>
        <v>9675900.2899999991</v>
      </c>
      <c r="J109" s="6">
        <v>9675900.2899999991</v>
      </c>
      <c r="K109" s="6">
        <v>0</v>
      </c>
      <c r="L109" s="6">
        <f t="shared" si="84"/>
        <v>9675900.2899999991</v>
      </c>
    </row>
    <row r="110" spans="1:12" ht="49.5" customHeight="1">
      <c r="A110" s="15" t="s">
        <v>206</v>
      </c>
      <c r="B110" s="3" t="s">
        <v>66</v>
      </c>
      <c r="C110" s="3" t="s">
        <v>36</v>
      </c>
      <c r="D110" s="3" t="s">
        <v>35</v>
      </c>
      <c r="E110" s="3" t="s">
        <v>87</v>
      </c>
      <c r="F110" s="3" t="s">
        <v>39</v>
      </c>
      <c r="G110" s="6">
        <v>4952817.18</v>
      </c>
      <c r="H110" s="6">
        <v>0</v>
      </c>
      <c r="I110" s="6">
        <f t="shared" si="85"/>
        <v>4952817.18</v>
      </c>
      <c r="J110" s="6">
        <v>3009677.18</v>
      </c>
      <c r="K110" s="6">
        <v>0</v>
      </c>
      <c r="L110" s="6">
        <f t="shared" si="84"/>
        <v>3009677.18</v>
      </c>
    </row>
    <row r="111" spans="1:12" ht="35.25" customHeight="1">
      <c r="A111" s="15" t="s">
        <v>25</v>
      </c>
      <c r="B111" s="3" t="s">
        <v>66</v>
      </c>
      <c r="C111" s="3" t="s">
        <v>36</v>
      </c>
      <c r="D111" s="3" t="s">
        <v>35</v>
      </c>
      <c r="E111" s="3" t="s">
        <v>87</v>
      </c>
      <c r="F111" s="3" t="s">
        <v>40</v>
      </c>
      <c r="G111" s="6">
        <v>84138.93</v>
      </c>
      <c r="H111" s="6">
        <v>0</v>
      </c>
      <c r="I111" s="6">
        <f t="shared" si="85"/>
        <v>84138.93</v>
      </c>
      <c r="J111" s="6">
        <v>84138.93</v>
      </c>
      <c r="K111" s="6">
        <v>0</v>
      </c>
      <c r="L111" s="6">
        <f t="shared" si="84"/>
        <v>84138.93</v>
      </c>
    </row>
    <row r="112" spans="1:12" s="9" customFormat="1" ht="31.5">
      <c r="A112" s="23" t="s">
        <v>129</v>
      </c>
      <c r="B112" s="27" t="s">
        <v>66</v>
      </c>
      <c r="C112" s="27" t="s">
        <v>36</v>
      </c>
      <c r="D112" s="27" t="s">
        <v>46</v>
      </c>
      <c r="E112" s="27" t="s">
        <v>149</v>
      </c>
      <c r="F112" s="27"/>
      <c r="G112" s="28">
        <f t="shared" ref="G112:L112" si="86">SUM(G113:G114)</f>
        <v>0</v>
      </c>
      <c r="H112" s="28">
        <f t="shared" si="86"/>
        <v>0</v>
      </c>
      <c r="I112" s="28">
        <f t="shared" si="86"/>
        <v>0</v>
      </c>
      <c r="J112" s="28">
        <f t="shared" si="86"/>
        <v>0</v>
      </c>
      <c r="K112" s="28">
        <f t="shared" si="86"/>
        <v>0</v>
      </c>
      <c r="L112" s="28">
        <f t="shared" si="86"/>
        <v>0</v>
      </c>
    </row>
    <row r="113" spans="1:12" ht="47.25" customHeight="1">
      <c r="A113" s="15" t="s">
        <v>207</v>
      </c>
      <c r="B113" s="3" t="s">
        <v>66</v>
      </c>
      <c r="C113" s="3" t="s">
        <v>36</v>
      </c>
      <c r="D113" s="3" t="s">
        <v>46</v>
      </c>
      <c r="E113" s="3" t="s">
        <v>88</v>
      </c>
      <c r="F113" s="3" t="s">
        <v>39</v>
      </c>
      <c r="G113" s="6">
        <v>0</v>
      </c>
      <c r="H113" s="6">
        <v>0</v>
      </c>
      <c r="I113" s="6">
        <f t="shared" ref="I113:I114" si="87">G113+H113</f>
        <v>0</v>
      </c>
      <c r="J113" s="6">
        <v>0</v>
      </c>
      <c r="K113" s="6">
        <v>0</v>
      </c>
      <c r="L113" s="6">
        <f t="shared" ref="L113:L114" si="88">J113+K113</f>
        <v>0</v>
      </c>
    </row>
    <row r="114" spans="1:12" ht="65.25" customHeight="1">
      <c r="A114" s="34" t="s">
        <v>192</v>
      </c>
      <c r="B114" s="3" t="s">
        <v>66</v>
      </c>
      <c r="C114" s="3" t="s">
        <v>36</v>
      </c>
      <c r="D114" s="3" t="s">
        <v>46</v>
      </c>
      <c r="E114" s="3" t="s">
        <v>191</v>
      </c>
      <c r="F114" s="3" t="s">
        <v>55</v>
      </c>
      <c r="G114" s="6">
        <v>0</v>
      </c>
      <c r="H114" s="6">
        <v>0</v>
      </c>
      <c r="I114" s="6">
        <f t="shared" si="87"/>
        <v>0</v>
      </c>
      <c r="J114" s="6">
        <v>0</v>
      </c>
      <c r="K114" s="6">
        <v>0</v>
      </c>
      <c r="L114" s="6">
        <f t="shared" si="88"/>
        <v>0</v>
      </c>
    </row>
    <row r="115" spans="1:12" s="9" customFormat="1" ht="47.25">
      <c r="A115" s="23" t="s">
        <v>130</v>
      </c>
      <c r="B115" s="27" t="s">
        <v>66</v>
      </c>
      <c r="C115" s="27" t="s">
        <v>36</v>
      </c>
      <c r="D115" s="27" t="s">
        <v>49</v>
      </c>
      <c r="E115" s="27" t="s">
        <v>149</v>
      </c>
      <c r="F115" s="27"/>
      <c r="G115" s="28">
        <f>SUM(G116:G118)</f>
        <v>1744828.02</v>
      </c>
      <c r="H115" s="28">
        <f t="shared" ref="H115:I115" si="89">SUM(H116:H118)</f>
        <v>0</v>
      </c>
      <c r="I115" s="28">
        <f t="shared" si="89"/>
        <v>1744828.02</v>
      </c>
      <c r="J115" s="28">
        <f>SUM(J116:J118)</f>
        <v>1500000</v>
      </c>
      <c r="K115" s="28">
        <f t="shared" ref="K115" si="90">SUM(K116:K118)</f>
        <v>0</v>
      </c>
      <c r="L115" s="28">
        <f t="shared" ref="L115" si="91">SUM(L116:L118)</f>
        <v>1500000</v>
      </c>
    </row>
    <row r="116" spans="1:12" ht="47.25" customHeight="1">
      <c r="A116" s="15" t="s">
        <v>181</v>
      </c>
      <c r="B116" s="3" t="s">
        <v>66</v>
      </c>
      <c r="C116" s="3" t="s">
        <v>36</v>
      </c>
      <c r="D116" s="3" t="s">
        <v>49</v>
      </c>
      <c r="E116" s="3" t="s">
        <v>180</v>
      </c>
      <c r="F116" s="3" t="s">
        <v>39</v>
      </c>
      <c r="G116" s="6">
        <v>0</v>
      </c>
      <c r="H116" s="6">
        <v>0</v>
      </c>
      <c r="I116" s="6">
        <f t="shared" ref="I116:I118" si="92">G116+H116</f>
        <v>0</v>
      </c>
      <c r="J116" s="6">
        <v>0</v>
      </c>
      <c r="K116" s="6">
        <v>0</v>
      </c>
      <c r="L116" s="6">
        <f t="shared" ref="L116:L118" si="93">J116+K116</f>
        <v>0</v>
      </c>
    </row>
    <row r="117" spans="1:12" ht="47.25" customHeight="1">
      <c r="A117" s="15" t="s">
        <v>137</v>
      </c>
      <c r="B117" s="3" t="s">
        <v>66</v>
      </c>
      <c r="C117" s="3" t="s">
        <v>36</v>
      </c>
      <c r="D117" s="3" t="s">
        <v>49</v>
      </c>
      <c r="E117" s="3" t="s">
        <v>138</v>
      </c>
      <c r="F117" s="3" t="s">
        <v>39</v>
      </c>
      <c r="G117" s="6">
        <v>244828.02</v>
      </c>
      <c r="H117" s="6">
        <v>0</v>
      </c>
      <c r="I117" s="6">
        <f t="shared" si="92"/>
        <v>244828.02</v>
      </c>
      <c r="J117" s="6">
        <v>0</v>
      </c>
      <c r="K117" s="6">
        <v>0</v>
      </c>
      <c r="L117" s="6">
        <f t="shared" si="93"/>
        <v>0</v>
      </c>
    </row>
    <row r="118" spans="1:12" ht="63">
      <c r="A118" s="15" t="s">
        <v>9</v>
      </c>
      <c r="B118" s="3" t="s">
        <v>66</v>
      </c>
      <c r="C118" s="3" t="s">
        <v>36</v>
      </c>
      <c r="D118" s="3" t="s">
        <v>49</v>
      </c>
      <c r="E118" s="3" t="s">
        <v>89</v>
      </c>
      <c r="F118" s="3" t="s">
        <v>55</v>
      </c>
      <c r="G118" s="6">
        <v>1500000</v>
      </c>
      <c r="H118" s="6">
        <v>0</v>
      </c>
      <c r="I118" s="6">
        <f t="shared" si="92"/>
        <v>1500000</v>
      </c>
      <c r="J118" s="6">
        <v>1500000</v>
      </c>
      <c r="K118" s="6">
        <v>0</v>
      </c>
      <c r="L118" s="6">
        <f t="shared" si="93"/>
        <v>1500000</v>
      </c>
    </row>
    <row r="119" spans="1:12" s="9" customFormat="1" ht="47.25">
      <c r="A119" s="23" t="s">
        <v>131</v>
      </c>
      <c r="B119" s="27" t="s">
        <v>66</v>
      </c>
      <c r="C119" s="27" t="s">
        <v>36</v>
      </c>
      <c r="D119" s="27" t="s">
        <v>52</v>
      </c>
      <c r="E119" s="27" t="s">
        <v>149</v>
      </c>
      <c r="F119" s="27"/>
      <c r="G119" s="28">
        <f>SUM(G120:G123)</f>
        <v>403256</v>
      </c>
      <c r="H119" s="28">
        <f t="shared" ref="H119:J119" si="94">SUM(H120:H123)</f>
        <v>0</v>
      </c>
      <c r="I119" s="28">
        <f t="shared" si="94"/>
        <v>100000</v>
      </c>
      <c r="J119" s="28">
        <f t="shared" si="94"/>
        <v>403256</v>
      </c>
      <c r="K119" s="28">
        <f>SUM(K120:K122)</f>
        <v>0</v>
      </c>
      <c r="L119" s="28">
        <f>SUM(L120:L122)</f>
        <v>100000</v>
      </c>
    </row>
    <row r="120" spans="1:12" ht="31.5" customHeight="1">
      <c r="A120" s="15" t="s">
        <v>26</v>
      </c>
      <c r="B120" s="3" t="s">
        <v>66</v>
      </c>
      <c r="C120" s="3" t="s">
        <v>36</v>
      </c>
      <c r="D120" s="3" t="s">
        <v>52</v>
      </c>
      <c r="E120" s="3" t="s">
        <v>90</v>
      </c>
      <c r="F120" s="3" t="s">
        <v>40</v>
      </c>
      <c r="G120" s="6">
        <v>100000</v>
      </c>
      <c r="H120" s="6">
        <v>0</v>
      </c>
      <c r="I120" s="6">
        <f t="shared" ref="I120:I122" si="95">G120+H120</f>
        <v>100000</v>
      </c>
      <c r="J120" s="6">
        <v>100000</v>
      </c>
      <c r="K120" s="6">
        <v>0</v>
      </c>
      <c r="L120" s="6">
        <f t="shared" ref="L120:L122" si="96">J120+K120</f>
        <v>100000</v>
      </c>
    </row>
    <row r="121" spans="1:12" ht="55.5" customHeight="1">
      <c r="A121" s="15" t="s">
        <v>263</v>
      </c>
      <c r="B121" s="3" t="s">
        <v>66</v>
      </c>
      <c r="C121" s="3" t="s">
        <v>36</v>
      </c>
      <c r="D121" s="3" t="s">
        <v>52</v>
      </c>
      <c r="E121" s="3" t="s">
        <v>258</v>
      </c>
      <c r="F121" s="3" t="s">
        <v>39</v>
      </c>
      <c r="G121" s="6">
        <v>50000</v>
      </c>
      <c r="H121" s="6"/>
      <c r="I121" s="6"/>
      <c r="J121" s="6">
        <v>50000</v>
      </c>
      <c r="K121" s="6"/>
      <c r="L121" s="6"/>
    </row>
    <row r="122" spans="1:12" ht="63">
      <c r="A122" s="15" t="s">
        <v>183</v>
      </c>
      <c r="B122" s="3" t="s">
        <v>66</v>
      </c>
      <c r="C122" s="3" t="s">
        <v>36</v>
      </c>
      <c r="D122" s="3" t="s">
        <v>52</v>
      </c>
      <c r="E122" s="3" t="s">
        <v>182</v>
      </c>
      <c r="F122" s="3" t="s">
        <v>39</v>
      </c>
      <c r="G122" s="6">
        <v>0</v>
      </c>
      <c r="H122" s="6">
        <v>0</v>
      </c>
      <c r="I122" s="6">
        <f t="shared" si="95"/>
        <v>0</v>
      </c>
      <c r="J122" s="6">
        <v>0</v>
      </c>
      <c r="K122" s="6">
        <v>0</v>
      </c>
      <c r="L122" s="6">
        <f t="shared" si="96"/>
        <v>0</v>
      </c>
    </row>
    <row r="123" spans="1:12" ht="63">
      <c r="A123" s="15" t="s">
        <v>264</v>
      </c>
      <c r="B123" s="3" t="s">
        <v>66</v>
      </c>
      <c r="C123" s="3" t="s">
        <v>36</v>
      </c>
      <c r="D123" s="3" t="s">
        <v>52</v>
      </c>
      <c r="E123" s="3" t="s">
        <v>257</v>
      </c>
      <c r="F123" s="3" t="s">
        <v>39</v>
      </c>
      <c r="G123" s="6">
        <v>253256</v>
      </c>
      <c r="H123" s="6"/>
      <c r="I123" s="6"/>
      <c r="J123" s="6">
        <v>253256</v>
      </c>
      <c r="K123" s="6"/>
      <c r="L123" s="6"/>
    </row>
    <row r="124" spans="1:12" ht="33.75" customHeight="1">
      <c r="A124" s="30" t="s">
        <v>14</v>
      </c>
      <c r="B124" s="31" t="s">
        <v>66</v>
      </c>
      <c r="C124" s="31" t="s">
        <v>36</v>
      </c>
      <c r="D124" s="31" t="s">
        <v>51</v>
      </c>
      <c r="E124" s="31" t="s">
        <v>149</v>
      </c>
      <c r="F124" s="31"/>
      <c r="G124" s="32">
        <f>G125</f>
        <v>200000</v>
      </c>
      <c r="H124" s="32">
        <f t="shared" ref="H124:I124" si="97">H125</f>
        <v>0</v>
      </c>
      <c r="I124" s="32">
        <f t="shared" si="97"/>
        <v>200000</v>
      </c>
      <c r="J124" s="32">
        <f>J125</f>
        <v>200000</v>
      </c>
      <c r="K124" s="32">
        <f t="shared" ref="K124" si="98">K125</f>
        <v>0</v>
      </c>
      <c r="L124" s="32">
        <f t="shared" ref="L124" si="99">L125</f>
        <v>200000</v>
      </c>
    </row>
    <row r="125" spans="1:12" ht="94.5">
      <c r="A125" s="15" t="s">
        <v>18</v>
      </c>
      <c r="B125" s="3" t="s">
        <v>66</v>
      </c>
      <c r="C125" s="3" t="s">
        <v>36</v>
      </c>
      <c r="D125" s="3" t="s">
        <v>51</v>
      </c>
      <c r="E125" s="3" t="s">
        <v>80</v>
      </c>
      <c r="F125" s="3" t="s">
        <v>70</v>
      </c>
      <c r="G125" s="6">
        <v>200000</v>
      </c>
      <c r="H125" s="6">
        <v>0</v>
      </c>
      <c r="I125" s="6">
        <f t="shared" ref="I125" si="100">G125+H125</f>
        <v>200000</v>
      </c>
      <c r="J125" s="6">
        <v>200000</v>
      </c>
      <c r="K125" s="6">
        <v>0</v>
      </c>
      <c r="L125" s="6">
        <f t="shared" ref="L125" si="101">J125+K125</f>
        <v>200000</v>
      </c>
    </row>
    <row r="126" spans="1:12" s="10" customFormat="1" ht="168.75">
      <c r="A126" s="17" t="s">
        <v>28</v>
      </c>
      <c r="B126" s="19" t="s">
        <v>57</v>
      </c>
      <c r="C126" s="19" t="s">
        <v>36</v>
      </c>
      <c r="D126" s="19" t="s">
        <v>104</v>
      </c>
      <c r="E126" s="19" t="s">
        <v>149</v>
      </c>
      <c r="F126" s="19"/>
      <c r="G126" s="22">
        <f>G127</f>
        <v>6352277.8899999997</v>
      </c>
      <c r="H126" s="22">
        <f t="shared" ref="H126:I126" si="102">H127</f>
        <v>0</v>
      </c>
      <c r="I126" s="22">
        <f t="shared" si="102"/>
        <v>6352277.8899999997</v>
      </c>
      <c r="J126" s="22">
        <f>J127</f>
        <v>6252277.8899999997</v>
      </c>
      <c r="K126" s="22">
        <f t="shared" ref="K126" si="103">K127</f>
        <v>0</v>
      </c>
      <c r="L126" s="22">
        <f t="shared" ref="L126" si="104">L127</f>
        <v>6252277.8899999997</v>
      </c>
    </row>
    <row r="127" spans="1:12" s="9" customFormat="1" ht="31.5">
      <c r="A127" s="23" t="s">
        <v>139</v>
      </c>
      <c r="B127" s="27" t="s">
        <v>57</v>
      </c>
      <c r="C127" s="27" t="s">
        <v>36</v>
      </c>
      <c r="D127" s="27" t="s">
        <v>35</v>
      </c>
      <c r="E127" s="27" t="s">
        <v>149</v>
      </c>
      <c r="F127" s="27"/>
      <c r="G127" s="28">
        <f>SUM(G128:G134)</f>
        <v>6352277.8899999997</v>
      </c>
      <c r="H127" s="28">
        <f t="shared" ref="H127:I127" si="105">SUM(H128:H134)</f>
        <v>0</v>
      </c>
      <c r="I127" s="28">
        <f t="shared" si="105"/>
        <v>6352277.8899999997</v>
      </c>
      <c r="J127" s="28">
        <f>SUM(J128:J134)</f>
        <v>6252277.8899999997</v>
      </c>
      <c r="K127" s="28">
        <f t="shared" ref="K127" si="106">SUM(K128:K134)</f>
        <v>0</v>
      </c>
      <c r="L127" s="28">
        <f t="shared" ref="L127" si="107">SUM(L128:L134)</f>
        <v>6252277.8899999997</v>
      </c>
    </row>
    <row r="128" spans="1:12" ht="110.25" customHeight="1">
      <c r="A128" s="15" t="s">
        <v>166</v>
      </c>
      <c r="B128" s="3" t="s">
        <v>57</v>
      </c>
      <c r="C128" s="3" t="s">
        <v>36</v>
      </c>
      <c r="D128" s="3" t="s">
        <v>35</v>
      </c>
      <c r="E128" s="3" t="s">
        <v>165</v>
      </c>
      <c r="F128" s="3" t="s">
        <v>38</v>
      </c>
      <c r="G128" s="6">
        <v>3924648.03</v>
      </c>
      <c r="H128" s="6">
        <v>0</v>
      </c>
      <c r="I128" s="6">
        <f t="shared" ref="I128:I134" si="108">G128+H128</f>
        <v>3924648.03</v>
      </c>
      <c r="J128" s="6">
        <v>3924648.03</v>
      </c>
      <c r="K128" s="6">
        <v>0</v>
      </c>
      <c r="L128" s="6">
        <f t="shared" ref="L128:L134" si="109">J128+K128</f>
        <v>3924648.03</v>
      </c>
    </row>
    <row r="129" spans="1:12" ht="63.75" customHeight="1">
      <c r="A129" s="15" t="s">
        <v>0</v>
      </c>
      <c r="B129" s="3" t="s">
        <v>57</v>
      </c>
      <c r="C129" s="3" t="s">
        <v>36</v>
      </c>
      <c r="D129" s="3" t="s">
        <v>35</v>
      </c>
      <c r="E129" s="3" t="s">
        <v>165</v>
      </c>
      <c r="F129" s="3" t="s">
        <v>39</v>
      </c>
      <c r="G129" s="6">
        <v>491161.77</v>
      </c>
      <c r="H129" s="6">
        <v>0</v>
      </c>
      <c r="I129" s="6">
        <f t="shared" si="108"/>
        <v>491161.77</v>
      </c>
      <c r="J129" s="6">
        <v>491161.77</v>
      </c>
      <c r="K129" s="6">
        <v>0</v>
      </c>
      <c r="L129" s="6">
        <f t="shared" si="109"/>
        <v>491161.77</v>
      </c>
    </row>
    <row r="130" spans="1:12" ht="63" customHeight="1">
      <c r="A130" s="15" t="s">
        <v>27</v>
      </c>
      <c r="B130" s="3" t="s">
        <v>57</v>
      </c>
      <c r="C130" s="3" t="s">
        <v>36</v>
      </c>
      <c r="D130" s="3" t="s">
        <v>35</v>
      </c>
      <c r="E130" s="3" t="s">
        <v>165</v>
      </c>
      <c r="F130" s="3" t="s">
        <v>40</v>
      </c>
      <c r="G130" s="6">
        <v>1482.29</v>
      </c>
      <c r="H130" s="6">
        <v>0</v>
      </c>
      <c r="I130" s="6">
        <f t="shared" si="108"/>
        <v>1482.29</v>
      </c>
      <c r="J130" s="6">
        <v>1482.29</v>
      </c>
      <c r="K130" s="6">
        <v>0</v>
      </c>
      <c r="L130" s="6">
        <f t="shared" si="109"/>
        <v>1482.29</v>
      </c>
    </row>
    <row r="131" spans="1:12" ht="111.75" customHeight="1">
      <c r="A131" s="15" t="s">
        <v>185</v>
      </c>
      <c r="B131" s="3" t="s">
        <v>57</v>
      </c>
      <c r="C131" s="3" t="s">
        <v>36</v>
      </c>
      <c r="D131" s="3" t="s">
        <v>35</v>
      </c>
      <c r="E131" s="3" t="s">
        <v>184</v>
      </c>
      <c r="F131" s="3" t="s">
        <v>38</v>
      </c>
      <c r="G131" s="6">
        <v>1172662</v>
      </c>
      <c r="H131" s="6">
        <v>0</v>
      </c>
      <c r="I131" s="6">
        <f t="shared" si="108"/>
        <v>1172662</v>
      </c>
      <c r="J131" s="6">
        <v>1172662</v>
      </c>
      <c r="K131" s="6">
        <v>0</v>
      </c>
      <c r="L131" s="6">
        <f t="shared" si="109"/>
        <v>1172662</v>
      </c>
    </row>
    <row r="132" spans="1:12" ht="80.25" customHeight="1">
      <c r="A132" s="15" t="s">
        <v>186</v>
      </c>
      <c r="B132" s="3" t="s">
        <v>57</v>
      </c>
      <c r="C132" s="3" t="s">
        <v>36</v>
      </c>
      <c r="D132" s="3" t="s">
        <v>35</v>
      </c>
      <c r="E132" s="3" t="s">
        <v>184</v>
      </c>
      <c r="F132" s="3" t="s">
        <v>39</v>
      </c>
      <c r="G132" s="6">
        <v>140219</v>
      </c>
      <c r="H132" s="6">
        <v>0</v>
      </c>
      <c r="I132" s="6">
        <f t="shared" si="108"/>
        <v>140219</v>
      </c>
      <c r="J132" s="6">
        <v>140219</v>
      </c>
      <c r="K132" s="6">
        <v>0</v>
      </c>
      <c r="L132" s="6">
        <f t="shared" si="109"/>
        <v>140219</v>
      </c>
    </row>
    <row r="133" spans="1:12" ht="127.5" customHeight="1">
      <c r="A133" s="15" t="s">
        <v>167</v>
      </c>
      <c r="B133" s="3" t="s">
        <v>57</v>
      </c>
      <c r="C133" s="3" t="s">
        <v>36</v>
      </c>
      <c r="D133" s="3" t="s">
        <v>35</v>
      </c>
      <c r="E133" s="3" t="s">
        <v>91</v>
      </c>
      <c r="F133" s="3" t="s">
        <v>38</v>
      </c>
      <c r="G133" s="6">
        <v>568504.89</v>
      </c>
      <c r="H133" s="6">
        <v>0</v>
      </c>
      <c r="I133" s="6">
        <f t="shared" si="108"/>
        <v>568504.89</v>
      </c>
      <c r="J133" s="6">
        <v>468504.89</v>
      </c>
      <c r="K133" s="6">
        <v>0</v>
      </c>
      <c r="L133" s="6">
        <f t="shared" si="109"/>
        <v>468504.89</v>
      </c>
    </row>
    <row r="134" spans="1:12" ht="94.5">
      <c r="A134" s="15" t="s">
        <v>1</v>
      </c>
      <c r="B134" s="3" t="s">
        <v>57</v>
      </c>
      <c r="C134" s="3" t="s">
        <v>36</v>
      </c>
      <c r="D134" s="3" t="s">
        <v>35</v>
      </c>
      <c r="E134" s="3" t="s">
        <v>91</v>
      </c>
      <c r="F134" s="3" t="s">
        <v>39</v>
      </c>
      <c r="G134" s="6">
        <v>53599.91</v>
      </c>
      <c r="H134" s="6">
        <v>0</v>
      </c>
      <c r="I134" s="6">
        <f t="shared" si="108"/>
        <v>53599.91</v>
      </c>
      <c r="J134" s="6">
        <v>53599.91</v>
      </c>
      <c r="K134" s="6">
        <v>0</v>
      </c>
      <c r="L134" s="6">
        <f t="shared" si="109"/>
        <v>53599.91</v>
      </c>
    </row>
    <row r="135" spans="1:12" s="10" customFormat="1" ht="93.75">
      <c r="A135" s="17" t="s">
        <v>140</v>
      </c>
      <c r="B135" s="19" t="s">
        <v>53</v>
      </c>
      <c r="C135" s="19" t="s">
        <v>36</v>
      </c>
      <c r="D135" s="19" t="s">
        <v>104</v>
      </c>
      <c r="E135" s="19" t="s">
        <v>149</v>
      </c>
      <c r="F135" s="19"/>
      <c r="G135" s="22">
        <f>G136</f>
        <v>1086203.25</v>
      </c>
      <c r="H135" s="22">
        <f t="shared" ref="H135:L135" si="110">H136</f>
        <v>0</v>
      </c>
      <c r="I135" s="22">
        <f t="shared" si="110"/>
        <v>1086203.25</v>
      </c>
      <c r="J135" s="22">
        <f t="shared" si="110"/>
        <v>1086203.25</v>
      </c>
      <c r="K135" s="22">
        <f t="shared" si="110"/>
        <v>0</v>
      </c>
      <c r="L135" s="22">
        <f t="shared" si="110"/>
        <v>1086203.25</v>
      </c>
    </row>
    <row r="136" spans="1:12" s="9" customFormat="1" ht="31.5">
      <c r="A136" s="23" t="s">
        <v>141</v>
      </c>
      <c r="B136" s="27" t="s">
        <v>53</v>
      </c>
      <c r="C136" s="27" t="s">
        <v>36</v>
      </c>
      <c r="D136" s="27" t="s">
        <v>35</v>
      </c>
      <c r="E136" s="27" t="s">
        <v>149</v>
      </c>
      <c r="F136" s="27"/>
      <c r="G136" s="28">
        <f>SUM(G137:G141)</f>
        <v>1086203.25</v>
      </c>
      <c r="H136" s="28">
        <f t="shared" ref="H136:I136" si="111">SUM(H137:H141)</f>
        <v>0</v>
      </c>
      <c r="I136" s="28">
        <f t="shared" si="111"/>
        <v>1086203.25</v>
      </c>
      <c r="J136" s="28">
        <f>SUM(J137:J141)</f>
        <v>1086203.25</v>
      </c>
      <c r="K136" s="28">
        <f t="shared" ref="K136" si="112">SUM(K137:K141)</f>
        <v>0</v>
      </c>
      <c r="L136" s="28">
        <f t="shared" ref="L136" si="113">SUM(L137:L141)</f>
        <v>1086203.25</v>
      </c>
    </row>
    <row r="137" spans="1:12" ht="49.5" customHeight="1">
      <c r="A137" s="15" t="s">
        <v>2</v>
      </c>
      <c r="B137" s="3" t="s">
        <v>53</v>
      </c>
      <c r="C137" s="3" t="s">
        <v>36</v>
      </c>
      <c r="D137" s="3" t="s">
        <v>35</v>
      </c>
      <c r="E137" s="3" t="s">
        <v>92</v>
      </c>
      <c r="F137" s="3" t="s">
        <v>39</v>
      </c>
      <c r="G137" s="6">
        <v>6217.2</v>
      </c>
      <c r="H137" s="6">
        <v>0</v>
      </c>
      <c r="I137" s="6">
        <f t="shared" ref="I137:I141" si="114">G137+H137</f>
        <v>6217.2</v>
      </c>
      <c r="J137" s="6">
        <v>6217.2</v>
      </c>
      <c r="K137" s="6">
        <v>0</v>
      </c>
      <c r="L137" s="6">
        <f t="shared" ref="L137:L141" si="115">J137+K137</f>
        <v>6217.2</v>
      </c>
    </row>
    <row r="138" spans="1:12" ht="96" customHeight="1">
      <c r="A138" s="15" t="s">
        <v>168</v>
      </c>
      <c r="B138" s="3" t="s">
        <v>53</v>
      </c>
      <c r="C138" s="3" t="s">
        <v>36</v>
      </c>
      <c r="D138" s="3" t="s">
        <v>35</v>
      </c>
      <c r="E138" s="3" t="s">
        <v>93</v>
      </c>
      <c r="F138" s="3" t="s">
        <v>38</v>
      </c>
      <c r="G138" s="6">
        <v>821495.45</v>
      </c>
      <c r="H138" s="6">
        <v>0</v>
      </c>
      <c r="I138" s="6">
        <f t="shared" si="114"/>
        <v>821495.45</v>
      </c>
      <c r="J138" s="6">
        <v>821495.45</v>
      </c>
      <c r="K138" s="6">
        <v>0</v>
      </c>
      <c r="L138" s="6">
        <f t="shared" si="115"/>
        <v>821495.45</v>
      </c>
    </row>
    <row r="139" spans="1:12" ht="63">
      <c r="A139" s="15" t="s">
        <v>3</v>
      </c>
      <c r="B139" s="3" t="s">
        <v>53</v>
      </c>
      <c r="C139" s="3" t="s">
        <v>36</v>
      </c>
      <c r="D139" s="3" t="s">
        <v>35</v>
      </c>
      <c r="E139" s="3" t="s">
        <v>93</v>
      </c>
      <c r="F139" s="3" t="s">
        <v>39</v>
      </c>
      <c r="G139" s="6">
        <v>0</v>
      </c>
      <c r="H139" s="6">
        <v>0</v>
      </c>
      <c r="I139" s="6">
        <f t="shared" si="114"/>
        <v>0</v>
      </c>
      <c r="J139" s="6">
        <v>0</v>
      </c>
      <c r="K139" s="6">
        <v>0</v>
      </c>
      <c r="L139" s="6">
        <f t="shared" si="115"/>
        <v>0</v>
      </c>
    </row>
    <row r="140" spans="1:12" ht="80.25" customHeight="1">
      <c r="A140" s="15" t="s">
        <v>4</v>
      </c>
      <c r="B140" s="3" t="s">
        <v>53</v>
      </c>
      <c r="C140" s="3" t="s">
        <v>36</v>
      </c>
      <c r="D140" s="3" t="s">
        <v>35</v>
      </c>
      <c r="E140" s="3" t="s">
        <v>94</v>
      </c>
      <c r="F140" s="3" t="s">
        <v>39</v>
      </c>
      <c r="G140" s="6">
        <v>233922</v>
      </c>
      <c r="H140" s="6">
        <v>0</v>
      </c>
      <c r="I140" s="6">
        <f t="shared" si="114"/>
        <v>233922</v>
      </c>
      <c r="J140" s="6">
        <v>233922</v>
      </c>
      <c r="K140" s="6">
        <v>0</v>
      </c>
      <c r="L140" s="6">
        <f t="shared" si="115"/>
        <v>233922</v>
      </c>
    </row>
    <row r="141" spans="1:12" ht="125.25" customHeight="1">
      <c r="A141" s="15" t="s">
        <v>188</v>
      </c>
      <c r="B141" s="3" t="s">
        <v>53</v>
      </c>
      <c r="C141" s="3" t="s">
        <v>36</v>
      </c>
      <c r="D141" s="3" t="s">
        <v>35</v>
      </c>
      <c r="E141" s="3" t="s">
        <v>187</v>
      </c>
      <c r="F141" s="3" t="s">
        <v>39</v>
      </c>
      <c r="G141" s="6">
        <v>24568.6</v>
      </c>
      <c r="H141" s="6">
        <v>0</v>
      </c>
      <c r="I141" s="6">
        <f t="shared" si="114"/>
        <v>24568.6</v>
      </c>
      <c r="J141" s="6">
        <v>24568.6</v>
      </c>
      <c r="K141" s="6">
        <v>0</v>
      </c>
      <c r="L141" s="6">
        <f t="shared" si="115"/>
        <v>24568.6</v>
      </c>
    </row>
    <row r="142" spans="1:12" s="10" customFormat="1" ht="62.25" customHeight="1">
      <c r="A142" s="17" t="s">
        <v>142</v>
      </c>
      <c r="B142" s="19" t="s">
        <v>82</v>
      </c>
      <c r="C142" s="19" t="s">
        <v>36</v>
      </c>
      <c r="D142" s="19" t="s">
        <v>104</v>
      </c>
      <c r="E142" s="19" t="s">
        <v>149</v>
      </c>
      <c r="F142" s="19"/>
      <c r="G142" s="22">
        <f t="shared" ref="G142:L142" si="116">G143+G146+G150+G148</f>
        <v>32795716.02</v>
      </c>
      <c r="H142" s="22">
        <f t="shared" si="116"/>
        <v>0</v>
      </c>
      <c r="I142" s="22">
        <f t="shared" si="116"/>
        <v>32795716.02</v>
      </c>
      <c r="J142" s="22">
        <f t="shared" si="116"/>
        <v>33197778.439999998</v>
      </c>
      <c r="K142" s="22">
        <f t="shared" si="116"/>
        <v>0</v>
      </c>
      <c r="L142" s="22">
        <f t="shared" si="116"/>
        <v>33197778.439999998</v>
      </c>
    </row>
    <row r="143" spans="1:12" s="9" customFormat="1" ht="47.25">
      <c r="A143" s="23" t="s">
        <v>215</v>
      </c>
      <c r="B143" s="27" t="s">
        <v>82</v>
      </c>
      <c r="C143" s="27" t="s">
        <v>36</v>
      </c>
      <c r="D143" s="27" t="s">
        <v>35</v>
      </c>
      <c r="E143" s="27" t="s">
        <v>149</v>
      </c>
      <c r="F143" s="27"/>
      <c r="G143" s="28">
        <f t="shared" ref="G143:L143" si="117">SUM(G144:G145)</f>
        <v>8545973.0199999996</v>
      </c>
      <c r="H143" s="28">
        <f t="shared" si="117"/>
        <v>0</v>
      </c>
      <c r="I143" s="28">
        <f t="shared" si="117"/>
        <v>8545973.0199999996</v>
      </c>
      <c r="J143" s="28">
        <f t="shared" si="117"/>
        <v>9149204.0199999996</v>
      </c>
      <c r="K143" s="28">
        <f t="shared" si="117"/>
        <v>0</v>
      </c>
      <c r="L143" s="28">
        <f t="shared" si="117"/>
        <v>9149204.0199999996</v>
      </c>
    </row>
    <row r="144" spans="1:12" ht="98.25" customHeight="1">
      <c r="A144" s="15" t="s">
        <v>132</v>
      </c>
      <c r="B144" s="3" t="s">
        <v>82</v>
      </c>
      <c r="C144" s="3" t="s">
        <v>36</v>
      </c>
      <c r="D144" s="3" t="s">
        <v>35</v>
      </c>
      <c r="E144" s="3" t="s">
        <v>236</v>
      </c>
      <c r="F144" s="3" t="s">
        <v>39</v>
      </c>
      <c r="G144" s="6">
        <v>5408489.0199999996</v>
      </c>
      <c r="H144" s="6">
        <v>0</v>
      </c>
      <c r="I144" s="6">
        <f t="shared" ref="I144" si="118">G144+H144</f>
        <v>5408489.0199999996</v>
      </c>
      <c r="J144" s="6">
        <v>5408489.0199999996</v>
      </c>
      <c r="K144" s="6">
        <v>0</v>
      </c>
      <c r="L144" s="6">
        <f t="shared" ref="L144" si="119">J144+K144</f>
        <v>5408489.0199999996</v>
      </c>
    </row>
    <row r="145" spans="1:12" ht="51" customHeight="1">
      <c r="A145" s="15" t="s">
        <v>224</v>
      </c>
      <c r="B145" s="3" t="s">
        <v>82</v>
      </c>
      <c r="C145" s="3" t="s">
        <v>36</v>
      </c>
      <c r="D145" s="3" t="s">
        <v>35</v>
      </c>
      <c r="E145" s="3" t="s">
        <v>237</v>
      </c>
      <c r="F145" s="3" t="s">
        <v>39</v>
      </c>
      <c r="G145" s="6">
        <v>3137484</v>
      </c>
      <c r="H145" s="6">
        <v>0</v>
      </c>
      <c r="I145" s="6">
        <f t="shared" ref="I145" si="120">G145+H145</f>
        <v>3137484</v>
      </c>
      <c r="J145" s="6">
        <v>3740715</v>
      </c>
      <c r="K145" s="6">
        <v>0</v>
      </c>
      <c r="L145" s="6">
        <f t="shared" ref="L145" si="121">J145+K145</f>
        <v>3740715</v>
      </c>
    </row>
    <row r="146" spans="1:12" s="9" customFormat="1" ht="31.5">
      <c r="A146" s="23" t="s">
        <v>143</v>
      </c>
      <c r="B146" s="27" t="s">
        <v>82</v>
      </c>
      <c r="C146" s="27" t="s">
        <v>36</v>
      </c>
      <c r="D146" s="27" t="s">
        <v>46</v>
      </c>
      <c r="E146" s="27" t="s">
        <v>149</v>
      </c>
      <c r="F146" s="27"/>
      <c r="G146" s="28">
        <f t="shared" ref="G146:L146" si="122">SUM(G147:G147)</f>
        <v>18656250</v>
      </c>
      <c r="H146" s="28">
        <f t="shared" si="122"/>
        <v>0</v>
      </c>
      <c r="I146" s="28">
        <f t="shared" si="122"/>
        <v>18656250</v>
      </c>
      <c r="J146" s="28">
        <f t="shared" si="122"/>
        <v>19232850</v>
      </c>
      <c r="K146" s="28">
        <f t="shared" si="122"/>
        <v>0</v>
      </c>
      <c r="L146" s="28">
        <f t="shared" si="122"/>
        <v>19232850</v>
      </c>
    </row>
    <row r="147" spans="1:12" ht="110.25" customHeight="1">
      <c r="A147" s="15" t="s">
        <v>204</v>
      </c>
      <c r="B147" s="3" t="s">
        <v>82</v>
      </c>
      <c r="C147" s="3" t="s">
        <v>36</v>
      </c>
      <c r="D147" s="3" t="s">
        <v>46</v>
      </c>
      <c r="E147" s="3" t="s">
        <v>95</v>
      </c>
      <c r="F147" s="3" t="s">
        <v>96</v>
      </c>
      <c r="G147" s="6">
        <v>18656250</v>
      </c>
      <c r="H147" s="6">
        <v>0</v>
      </c>
      <c r="I147" s="6">
        <f t="shared" ref="I147" si="123">G147+H147</f>
        <v>18656250</v>
      </c>
      <c r="J147" s="6">
        <f>18656250+576600</f>
        <v>19232850</v>
      </c>
      <c r="K147" s="6">
        <v>0</v>
      </c>
      <c r="L147" s="6">
        <f t="shared" ref="L147" si="124">J147+K147</f>
        <v>19232850</v>
      </c>
    </row>
    <row r="148" spans="1:12" ht="57" customHeight="1">
      <c r="A148" s="23" t="s">
        <v>238</v>
      </c>
      <c r="B148" s="27" t="s">
        <v>82</v>
      </c>
      <c r="C148" s="27" t="s">
        <v>36</v>
      </c>
      <c r="D148" s="27" t="s">
        <v>49</v>
      </c>
      <c r="E148" s="27" t="s">
        <v>149</v>
      </c>
      <c r="F148" s="27"/>
      <c r="G148" s="28">
        <f>SUM(G149:G149)</f>
        <v>3024790</v>
      </c>
      <c r="H148" s="28">
        <f t="shared" ref="H148:I148" si="125">SUM(H149:H149)</f>
        <v>0</v>
      </c>
      <c r="I148" s="28">
        <f t="shared" si="125"/>
        <v>3024790</v>
      </c>
      <c r="J148" s="28">
        <f>SUM(J149:J149)</f>
        <v>2613759</v>
      </c>
      <c r="K148" s="28">
        <f t="shared" ref="K148" si="126">SUM(K149:K149)</f>
        <v>0</v>
      </c>
      <c r="L148" s="28">
        <f t="shared" ref="L148" si="127">SUM(L149:L149)</f>
        <v>2613759</v>
      </c>
    </row>
    <row r="149" spans="1:12" s="9" customFormat="1" ht="95.25" customHeight="1">
      <c r="A149" s="48" t="s">
        <v>239</v>
      </c>
      <c r="B149" s="49">
        <v>11</v>
      </c>
      <c r="C149" s="49" t="s">
        <v>36</v>
      </c>
      <c r="D149" s="49" t="s">
        <v>49</v>
      </c>
      <c r="E149" s="49" t="s">
        <v>241</v>
      </c>
      <c r="F149" s="49" t="s">
        <v>39</v>
      </c>
      <c r="G149" s="50">
        <v>3024790</v>
      </c>
      <c r="H149" s="6">
        <v>0</v>
      </c>
      <c r="I149" s="6">
        <f t="shared" ref="I149" si="128">G149+H149</f>
        <v>3024790</v>
      </c>
      <c r="J149" s="50">
        <f>3190359-576600</f>
        <v>2613759</v>
      </c>
      <c r="K149" s="6">
        <v>0</v>
      </c>
      <c r="L149" s="6">
        <f t="shared" ref="L149" si="129">J149+K149</f>
        <v>2613759</v>
      </c>
    </row>
    <row r="150" spans="1:12" s="9" customFormat="1" ht="75" customHeight="1">
      <c r="A150" s="23" t="s">
        <v>240</v>
      </c>
      <c r="B150" s="27" t="s">
        <v>82</v>
      </c>
      <c r="C150" s="27" t="s">
        <v>36</v>
      </c>
      <c r="D150" s="27" t="s">
        <v>52</v>
      </c>
      <c r="E150" s="27" t="s">
        <v>149</v>
      </c>
      <c r="F150" s="27"/>
      <c r="G150" s="28">
        <f>SUM(G151:G151)</f>
        <v>2568703</v>
      </c>
      <c r="H150" s="28">
        <f t="shared" ref="H150:I150" si="130">SUM(H151:H151)</f>
        <v>0</v>
      </c>
      <c r="I150" s="28">
        <f t="shared" si="130"/>
        <v>2568703</v>
      </c>
      <c r="J150" s="28">
        <f>SUM(J151:J151)</f>
        <v>2201965.42</v>
      </c>
      <c r="K150" s="28">
        <f t="shared" ref="K150" si="131">SUM(K151:K151)</f>
        <v>0</v>
      </c>
      <c r="L150" s="28">
        <f t="shared" ref="L150" si="132">SUM(L151:L151)</f>
        <v>2201965.42</v>
      </c>
    </row>
    <row r="151" spans="1:12" s="9" customFormat="1" ht="85.5" customHeight="1">
      <c r="A151" s="34" t="s">
        <v>227</v>
      </c>
      <c r="B151" s="35" t="s">
        <v>82</v>
      </c>
      <c r="C151" s="35" t="s">
        <v>36</v>
      </c>
      <c r="D151" s="35" t="s">
        <v>52</v>
      </c>
      <c r="E151" s="35" t="s">
        <v>223</v>
      </c>
      <c r="F151" s="35" t="s">
        <v>39</v>
      </c>
      <c r="G151" s="33">
        <v>2568703</v>
      </c>
      <c r="H151" s="6">
        <v>0</v>
      </c>
      <c r="I151" s="6">
        <f t="shared" ref="I151" si="133">G151+H151</f>
        <v>2568703</v>
      </c>
      <c r="J151" s="33">
        <v>2201965.42</v>
      </c>
      <c r="K151" s="6">
        <v>0</v>
      </c>
      <c r="L151" s="6">
        <f t="shared" ref="L151" si="134">J151+K151</f>
        <v>2201965.42</v>
      </c>
    </row>
    <row r="152" spans="1:12" s="10" customFormat="1" ht="40.5" customHeight="1">
      <c r="A152" s="17" t="s">
        <v>144</v>
      </c>
      <c r="B152" s="19" t="s">
        <v>86</v>
      </c>
      <c r="C152" s="19" t="s">
        <v>36</v>
      </c>
      <c r="D152" s="19" t="s">
        <v>104</v>
      </c>
      <c r="E152" s="19" t="s">
        <v>149</v>
      </c>
      <c r="F152" s="19"/>
      <c r="G152" s="22">
        <f>G155+G153</f>
        <v>1010000</v>
      </c>
      <c r="H152" s="22">
        <f t="shared" ref="H152:I152" si="135">H155+H153</f>
        <v>0</v>
      </c>
      <c r="I152" s="22">
        <f t="shared" si="135"/>
        <v>1010000</v>
      </c>
      <c r="J152" s="22">
        <f>J155+J153</f>
        <v>48478664</v>
      </c>
      <c r="K152" s="22">
        <f t="shared" ref="K152" si="136">K155+K153</f>
        <v>0</v>
      </c>
      <c r="L152" s="22">
        <f t="shared" ref="L152" si="137">L155+L153</f>
        <v>48478664</v>
      </c>
    </row>
    <row r="153" spans="1:12" s="10" customFormat="1" ht="40.5" customHeight="1">
      <c r="A153" s="46" t="s">
        <v>235</v>
      </c>
      <c r="B153" s="27" t="s">
        <v>86</v>
      </c>
      <c r="C153" s="27" t="s">
        <v>36</v>
      </c>
      <c r="D153" s="27" t="s">
        <v>35</v>
      </c>
      <c r="E153" s="27" t="s">
        <v>149</v>
      </c>
      <c r="F153" s="43"/>
      <c r="G153" s="44">
        <f>G154</f>
        <v>0</v>
      </c>
      <c r="H153" s="44">
        <f t="shared" ref="H153:I153" si="138">H154</f>
        <v>0</v>
      </c>
      <c r="I153" s="44">
        <f t="shared" si="138"/>
        <v>0</v>
      </c>
      <c r="J153" s="44">
        <f>J154</f>
        <v>47468664</v>
      </c>
      <c r="K153" s="44">
        <f t="shared" ref="K153" si="139">K154</f>
        <v>0</v>
      </c>
      <c r="L153" s="44">
        <f t="shared" ref="L153" si="140">L154</f>
        <v>47468664</v>
      </c>
    </row>
    <row r="154" spans="1:12" s="10" customFormat="1" ht="54.75" customHeight="1">
      <c r="A154" s="47" t="s">
        <v>233</v>
      </c>
      <c r="B154" s="35" t="s">
        <v>86</v>
      </c>
      <c r="C154" s="35" t="s">
        <v>36</v>
      </c>
      <c r="D154" s="35" t="s">
        <v>35</v>
      </c>
      <c r="E154" s="35" t="s">
        <v>234</v>
      </c>
      <c r="F154" s="35" t="s">
        <v>97</v>
      </c>
      <c r="G154" s="33">
        <v>0</v>
      </c>
      <c r="H154" s="6">
        <v>0</v>
      </c>
      <c r="I154" s="6">
        <f t="shared" ref="I154" si="141">G154+H154</f>
        <v>0</v>
      </c>
      <c r="J154" s="33">
        <v>47468664</v>
      </c>
      <c r="K154" s="6">
        <v>0</v>
      </c>
      <c r="L154" s="6">
        <f t="shared" ref="L154" si="142">J154+K154</f>
        <v>47468664</v>
      </c>
    </row>
    <row r="155" spans="1:12" s="9" customFormat="1" ht="31.5">
      <c r="A155" s="23" t="s">
        <v>145</v>
      </c>
      <c r="B155" s="27" t="s">
        <v>86</v>
      </c>
      <c r="C155" s="27" t="s">
        <v>36</v>
      </c>
      <c r="D155" s="27" t="s">
        <v>46</v>
      </c>
      <c r="E155" s="27" t="s">
        <v>149</v>
      </c>
      <c r="F155" s="27"/>
      <c r="G155" s="28">
        <f>SUM(G156:G158)</f>
        <v>1010000</v>
      </c>
      <c r="H155" s="28">
        <f t="shared" ref="H155:I155" si="143">SUM(H156:H158)</f>
        <v>0</v>
      </c>
      <c r="I155" s="28">
        <f t="shared" si="143"/>
        <v>1010000</v>
      </c>
      <c r="J155" s="28">
        <f>SUM(J156:J158)</f>
        <v>1010000</v>
      </c>
      <c r="K155" s="28">
        <f t="shared" ref="K155" si="144">SUM(K156:K158)</f>
        <v>0</v>
      </c>
      <c r="L155" s="28">
        <f t="shared" ref="L155" si="145">SUM(L156:L158)</f>
        <v>1010000</v>
      </c>
    </row>
    <row r="156" spans="1:12" ht="63">
      <c r="A156" s="15" t="s">
        <v>5</v>
      </c>
      <c r="B156" s="3" t="s">
        <v>86</v>
      </c>
      <c r="C156" s="3" t="s">
        <v>36</v>
      </c>
      <c r="D156" s="3" t="s">
        <v>46</v>
      </c>
      <c r="E156" s="3" t="s">
        <v>98</v>
      </c>
      <c r="F156" s="3" t="s">
        <v>39</v>
      </c>
      <c r="G156" s="6">
        <v>500000</v>
      </c>
      <c r="H156" s="6">
        <v>0</v>
      </c>
      <c r="I156" s="6">
        <f t="shared" ref="I156:I157" si="146">G156+H156</f>
        <v>500000</v>
      </c>
      <c r="J156" s="6">
        <v>500000</v>
      </c>
      <c r="K156" s="6">
        <v>0</v>
      </c>
      <c r="L156" s="6">
        <f t="shared" ref="L156:L158" si="147">J156+K156</f>
        <v>500000</v>
      </c>
    </row>
    <row r="157" spans="1:12" ht="63.75" customHeight="1">
      <c r="A157" s="15" t="s">
        <v>6</v>
      </c>
      <c r="B157" s="3" t="s">
        <v>86</v>
      </c>
      <c r="C157" s="3" t="s">
        <v>36</v>
      </c>
      <c r="D157" s="3" t="s">
        <v>46</v>
      </c>
      <c r="E157" s="3" t="s">
        <v>99</v>
      </c>
      <c r="F157" s="3" t="s">
        <v>39</v>
      </c>
      <c r="G157" s="6">
        <v>10000</v>
      </c>
      <c r="H157" s="6">
        <v>0</v>
      </c>
      <c r="I157" s="6">
        <f t="shared" si="146"/>
        <v>10000</v>
      </c>
      <c r="J157" s="6">
        <v>10000</v>
      </c>
      <c r="K157" s="6">
        <v>0</v>
      </c>
      <c r="L157" s="6">
        <f t="shared" si="147"/>
        <v>10000</v>
      </c>
    </row>
    <row r="158" spans="1:12" ht="93.75" customHeight="1">
      <c r="A158" s="15" t="s">
        <v>7</v>
      </c>
      <c r="B158" s="3" t="s">
        <v>86</v>
      </c>
      <c r="C158" s="3" t="s">
        <v>36</v>
      </c>
      <c r="D158" s="3" t="s">
        <v>46</v>
      </c>
      <c r="E158" s="3" t="s">
        <v>100</v>
      </c>
      <c r="F158" s="3" t="s">
        <v>39</v>
      </c>
      <c r="G158" s="6">
        <v>500000</v>
      </c>
      <c r="H158" s="6">
        <v>0</v>
      </c>
      <c r="I158" s="6">
        <f t="shared" ref="I158" si="148">G158+H158</f>
        <v>500000</v>
      </c>
      <c r="J158" s="6">
        <v>500000</v>
      </c>
      <c r="K158" s="6">
        <v>0</v>
      </c>
      <c r="L158" s="6">
        <f t="shared" si="147"/>
        <v>500000</v>
      </c>
    </row>
    <row r="159" spans="1:12" s="10" customFormat="1" ht="111" customHeight="1">
      <c r="A159" s="17" t="s">
        <v>146</v>
      </c>
      <c r="B159" s="19" t="s">
        <v>101</v>
      </c>
      <c r="C159" s="19" t="s">
        <v>36</v>
      </c>
      <c r="D159" s="19" t="s">
        <v>104</v>
      </c>
      <c r="E159" s="19" t="s">
        <v>149</v>
      </c>
      <c r="F159" s="19"/>
      <c r="G159" s="22">
        <f>G160</f>
        <v>4347486</v>
      </c>
      <c r="H159" s="22">
        <f t="shared" ref="H159:I159" si="149">H160</f>
        <v>0</v>
      </c>
      <c r="I159" s="22">
        <f t="shared" si="149"/>
        <v>4347486</v>
      </c>
      <c r="J159" s="22">
        <f>J160</f>
        <v>4347486</v>
      </c>
      <c r="K159" s="22">
        <f t="shared" ref="K159" si="150">K160</f>
        <v>0</v>
      </c>
      <c r="L159" s="22">
        <f t="shared" ref="L159" si="151">L160</f>
        <v>4347486</v>
      </c>
    </row>
    <row r="160" spans="1:12" s="9" customFormat="1" ht="63.75" customHeight="1">
      <c r="A160" s="23" t="s">
        <v>147</v>
      </c>
      <c r="B160" s="27" t="s">
        <v>101</v>
      </c>
      <c r="C160" s="27" t="s">
        <v>36</v>
      </c>
      <c r="D160" s="27" t="s">
        <v>35</v>
      </c>
      <c r="E160" s="27" t="s">
        <v>149</v>
      </c>
      <c r="F160" s="27"/>
      <c r="G160" s="28">
        <f t="shared" ref="G160:L160" si="152">SUM(G161:G161)</f>
        <v>4347486</v>
      </c>
      <c r="H160" s="28">
        <f t="shared" si="152"/>
        <v>0</v>
      </c>
      <c r="I160" s="28">
        <f t="shared" si="152"/>
        <v>4347486</v>
      </c>
      <c r="J160" s="28">
        <f t="shared" si="152"/>
        <v>4347486</v>
      </c>
      <c r="K160" s="28">
        <f t="shared" si="152"/>
        <v>0</v>
      </c>
      <c r="L160" s="28">
        <f t="shared" si="152"/>
        <v>4347486</v>
      </c>
    </row>
    <row r="161" spans="1:12" s="42" customFormat="1" ht="79.5" customHeight="1">
      <c r="A161" s="34" t="s">
        <v>10</v>
      </c>
      <c r="B161" s="35" t="s">
        <v>101</v>
      </c>
      <c r="C161" s="35" t="s">
        <v>36</v>
      </c>
      <c r="D161" s="35" t="s">
        <v>35</v>
      </c>
      <c r="E161" s="35" t="s">
        <v>220</v>
      </c>
      <c r="F161" s="35" t="s">
        <v>97</v>
      </c>
      <c r="G161" s="33">
        <v>4347486</v>
      </c>
      <c r="H161" s="6">
        <v>0</v>
      </c>
      <c r="I161" s="6">
        <f t="shared" ref="I161" si="153">G161+H161</f>
        <v>4347486</v>
      </c>
      <c r="J161" s="33">
        <v>4347486</v>
      </c>
      <c r="K161" s="6">
        <v>0</v>
      </c>
      <c r="L161" s="6">
        <f t="shared" ref="L161" si="154">J161+K161</f>
        <v>4347486</v>
      </c>
    </row>
    <row r="162" spans="1:12" s="41" customFormat="1" ht="27.75" customHeight="1">
      <c r="A162" s="40" t="s">
        <v>148</v>
      </c>
      <c r="B162" s="19" t="s">
        <v>102</v>
      </c>
      <c r="C162" s="19" t="s">
        <v>103</v>
      </c>
      <c r="D162" s="19" t="s">
        <v>104</v>
      </c>
      <c r="E162" s="19" t="s">
        <v>149</v>
      </c>
      <c r="F162" s="19"/>
      <c r="G162" s="22">
        <f t="shared" ref="G162:L162" si="155">SUM(G163:G164)</f>
        <v>835667.74</v>
      </c>
      <c r="H162" s="22">
        <f t="shared" si="155"/>
        <v>0</v>
      </c>
      <c r="I162" s="22">
        <f t="shared" si="155"/>
        <v>835667.74</v>
      </c>
      <c r="J162" s="22">
        <f t="shared" si="155"/>
        <v>839259.17</v>
      </c>
      <c r="K162" s="22">
        <f t="shared" si="155"/>
        <v>0</v>
      </c>
      <c r="L162" s="22">
        <f t="shared" si="155"/>
        <v>839259.17</v>
      </c>
    </row>
    <row r="163" spans="1:12" ht="94.5">
      <c r="A163" s="15" t="s">
        <v>260</v>
      </c>
      <c r="B163" s="3" t="s">
        <v>102</v>
      </c>
      <c r="C163" s="3" t="s">
        <v>103</v>
      </c>
      <c r="D163" s="3" t="s">
        <v>104</v>
      </c>
      <c r="E163" s="3" t="s">
        <v>259</v>
      </c>
      <c r="F163" s="3" t="s">
        <v>38</v>
      </c>
      <c r="G163" s="6">
        <v>830676</v>
      </c>
      <c r="H163" s="6">
        <v>0</v>
      </c>
      <c r="I163" s="6">
        <f t="shared" ref="I163:I164" si="156">G163+H163</f>
        <v>830676</v>
      </c>
      <c r="J163" s="6">
        <v>830676</v>
      </c>
      <c r="K163" s="6">
        <v>0</v>
      </c>
      <c r="L163" s="6">
        <f t="shared" ref="L163:L164" si="157">J163+K163</f>
        <v>830676</v>
      </c>
    </row>
    <row r="164" spans="1:12" ht="78.75">
      <c r="A164" s="15" t="s">
        <v>231</v>
      </c>
      <c r="B164" s="3" t="s">
        <v>102</v>
      </c>
      <c r="C164" s="3" t="s">
        <v>103</v>
      </c>
      <c r="D164" s="3" t="s">
        <v>104</v>
      </c>
      <c r="E164" s="3" t="s">
        <v>232</v>
      </c>
      <c r="F164" s="3" t="s">
        <v>39</v>
      </c>
      <c r="G164" s="6">
        <v>4991.74</v>
      </c>
      <c r="H164" s="6">
        <v>0</v>
      </c>
      <c r="I164" s="6">
        <f t="shared" si="156"/>
        <v>4991.74</v>
      </c>
      <c r="J164" s="6">
        <v>8583.17</v>
      </c>
      <c r="K164" s="6">
        <v>0</v>
      </c>
      <c r="L164" s="6">
        <f t="shared" si="157"/>
        <v>8583.17</v>
      </c>
    </row>
    <row r="165" spans="1:12" s="13" customFormat="1" ht="18" customHeight="1">
      <c r="A165" s="18" t="s">
        <v>29</v>
      </c>
      <c r="B165" s="12"/>
      <c r="C165" s="12"/>
      <c r="D165" s="12"/>
      <c r="E165" s="12"/>
      <c r="F165" s="12"/>
      <c r="G165" s="21">
        <f t="shared" ref="G165:L165" si="158">G10+G63+G97+G103+G126+G135+G142+G152+G159+G162</f>
        <v>591219433.33000004</v>
      </c>
      <c r="H165" s="21">
        <f t="shared" si="158"/>
        <v>0</v>
      </c>
      <c r="I165" s="21" t="e">
        <f t="shared" si="158"/>
        <v>#REF!</v>
      </c>
      <c r="J165" s="21">
        <f t="shared" si="158"/>
        <v>406953043.86000001</v>
      </c>
      <c r="K165" s="21">
        <f t="shared" si="158"/>
        <v>0</v>
      </c>
      <c r="L165" s="21" t="e">
        <f t="shared" si="158"/>
        <v>#REF!</v>
      </c>
    </row>
    <row r="166" spans="1:12" ht="11.25" hidden="1" customHeight="1">
      <c r="J166" s="7"/>
    </row>
    <row r="167" spans="1:12" ht="2.25" hidden="1" customHeight="1">
      <c r="J167" s="7"/>
    </row>
    <row r="168" spans="1:12" ht="22.5" hidden="1" customHeight="1">
      <c r="G168" s="7">
        <v>262596726.47</v>
      </c>
      <c r="J168" s="7">
        <v>262596726.47</v>
      </c>
    </row>
    <row r="169" spans="1:12" ht="0.75" hidden="1" customHeight="1">
      <c r="G169" s="7">
        <v>262596726.47</v>
      </c>
      <c r="J169" s="7">
        <v>262596726.47</v>
      </c>
    </row>
    <row r="170" spans="1:12" hidden="1">
      <c r="G170" s="7">
        <v>333449507.56</v>
      </c>
      <c r="J170" s="7">
        <v>318082635.43000001</v>
      </c>
    </row>
    <row r="171" spans="1:12" ht="0.75" hidden="1" customHeight="1">
      <c r="G171" s="7">
        <v>279877433.27999997</v>
      </c>
      <c r="J171" s="7">
        <v>279877433.27999997</v>
      </c>
    </row>
    <row r="172" spans="1:12" hidden="1"/>
    <row r="173" spans="1:12" hidden="1">
      <c r="G173" s="7">
        <f>G165-G171</f>
        <v>311342000.05000007</v>
      </c>
    </row>
    <row r="174" spans="1:12" hidden="1"/>
    <row r="175" spans="1:12" hidden="1">
      <c r="G175" s="7">
        <f>G170-G165</f>
        <v>-257769925.77000004</v>
      </c>
      <c r="J175" s="7">
        <f>J170-J165</f>
        <v>-88870408.430000007</v>
      </c>
    </row>
    <row r="176" spans="1:12">
      <c r="G176" s="45"/>
      <c r="H176" s="45"/>
      <c r="I176" s="45"/>
      <c r="K176" s="45"/>
      <c r="L176" s="45"/>
    </row>
    <row r="177" spans="7:10">
      <c r="G177" s="7">
        <v>591219433.33000004</v>
      </c>
      <c r="J177" s="7">
        <v>406953043.86000001</v>
      </c>
    </row>
    <row r="178" spans="7:10">
      <c r="G178" s="7">
        <f>G177-G165</f>
        <v>0</v>
      </c>
      <c r="H178" s="7">
        <f t="shared" ref="H178:J178" si="159">H177-H165</f>
        <v>0</v>
      </c>
      <c r="I178" s="7" t="e">
        <f t="shared" si="159"/>
        <v>#REF!</v>
      </c>
      <c r="J178" s="7">
        <f t="shared" si="159"/>
        <v>0</v>
      </c>
    </row>
  </sheetData>
  <autoFilter ref="A9:IB165">
    <filterColumn colId="7"/>
    <filterColumn colId="8"/>
  </autoFilter>
  <mergeCells count="12">
    <mergeCell ref="H8:H9"/>
    <mergeCell ref="I8:I9"/>
    <mergeCell ref="K8:K9"/>
    <mergeCell ref="L8:L9"/>
    <mergeCell ref="B1:L1"/>
    <mergeCell ref="B3:L3"/>
    <mergeCell ref="A6:L6"/>
    <mergeCell ref="J8:J9"/>
    <mergeCell ref="B8:E8"/>
    <mergeCell ref="A8:A9"/>
    <mergeCell ref="G8:G9"/>
    <mergeCell ref="F8:F9"/>
  </mergeCells>
  <phoneticPr fontId="0" type="noConversion"/>
  <pageMargins left="0.39370078740157483" right="0.39370078740157483" top="0.55118110236220474" bottom="0.39370078740157483" header="0.31496062992125984" footer="0.31496062992125984"/>
  <pageSetup paperSize="9" scale="73" fitToHeight="1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 РФО</cp:lastModifiedBy>
  <cp:lastPrinted>2025-11-12T07:24:42Z</cp:lastPrinted>
  <dcterms:created xsi:type="dcterms:W3CDTF">2013-10-30T08:55:37Z</dcterms:created>
  <dcterms:modified xsi:type="dcterms:W3CDTF">2025-11-12T07:37:38Z</dcterms:modified>
</cp:coreProperties>
</file>